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<sst xmlns="http://schemas.openxmlformats.org/spreadsheetml/2006/main" count="53" uniqueCount="39">
  <si>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Вид изделия и материала</t>
  </si>
  <si>
    <t>Материальные затраты на изделие, руб.</t>
  </si>
  <si>
    <t>общее</t>
  </si>
  <si>
    <t>нормы расхода</t>
  </si>
  <si>
    <t>Материал А</t>
  </si>
  <si>
    <t>Материал Б</t>
  </si>
  <si>
    <t>Материал В</t>
  </si>
  <si>
    <t>план</t>
  </si>
  <si>
    <t>факт</t>
  </si>
  <si>
    <t>МЗусл1</t>
  </si>
  <si>
    <t>Цена ед. материала, руб.</t>
  </si>
  <si>
    <t>Показатель</t>
  </si>
  <si>
    <t>Объем производства, шт.</t>
  </si>
  <si>
    <t>МЗусл2</t>
  </si>
  <si>
    <t>МЗп</t>
  </si>
  <si>
    <t>МЗф</t>
  </si>
  <si>
    <t>Сумма, руб.</t>
  </si>
  <si>
    <t>Расход материала на продукт, ед.</t>
  </si>
  <si>
    <t>Таблица 3. Исходные данные</t>
  </si>
  <si>
    <t>Материальные затраты, тыс. руб.</t>
  </si>
  <si>
    <t>Изменение материальных затрат, тыс. руб.</t>
  </si>
  <si>
    <t>объема выпуска</t>
  </si>
  <si>
    <t>Итого</t>
  </si>
  <si>
    <t>в т.ч. за счет:</t>
  </si>
  <si>
    <t>цена ресурса</t>
  </si>
  <si>
    <t>Наименование</t>
  </si>
  <si>
    <t>Продукт 1</t>
  </si>
  <si>
    <t>Продукт 2</t>
  </si>
  <si>
    <t>МЗусл3</t>
  </si>
  <si>
    <t>Всего по продукту1</t>
  </si>
  <si>
    <t>Всего по продукту2</t>
  </si>
  <si>
    <t>Таблица 4. Анализ материальных затрат по видам продукции</t>
  </si>
  <si>
    <t>Изменение объема производства продукции</t>
  </si>
  <si>
    <t>Изменение структуры производства</t>
  </si>
  <si>
    <t>Изменение удельного расхода материалов</t>
  </si>
  <si>
    <t>Изменение цен на сырье и материалы</t>
  </si>
  <si>
    <t>Таблица 5. Общая сумма затрат материалов на производство продукции</t>
  </si>
  <si>
    <t>ячейки с данными</t>
  </si>
  <si>
    <t>ячейки с формулами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</si>
</sst>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.00_ ;[Red]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6" fontId="2" fillId="31" borderId="10" xfId="0" applyNumberFormat="1" applyFont="1" applyFill="1" applyBorder="1" applyAlignment="1">
      <alignment horizontal="center" vertical="center"/>
    </xf>
    <xf numFmtId="165" fontId="2" fillId="31" borderId="10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5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64" fontId="21" fillId="34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164" fontId="2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="115" zoomScaleNormal="115" zoomScalePageLayoutView="0" workbookViewId="0" topLeftCell="A1">
      <selection activeCell="D11" sqref="D11"/>
    </sheetView>
  </sheetViews>
  <sheetFormatPr defaultColWidth="9.140625" defaultRowHeight="15"/>
  <cols>
    <col min="1" max="1" width="1.7109375" style="1" customWidth="1"/>
    <col min="2" max="2" width="18.8515625" style="1" customWidth="1"/>
    <col min="3" max="3" width="9.140625" style="1" customWidth="1"/>
    <col min="4" max="16384" width="9.140625" style="1" customWidth="1"/>
  </cols>
  <sheetData>
    <row r="1" ht="15">
      <c r="B1" s="1" t="s">
        <v>18</v>
      </c>
    </row>
    <row r="2" spans="2:15" ht="33" customHeight="1">
      <c r="B2" s="23" t="s">
        <v>0</v>
      </c>
      <c r="C2" s="23" t="s">
        <v>12</v>
      </c>
      <c r="D2" s="23"/>
      <c r="E2" s="23" t="s">
        <v>17</v>
      </c>
      <c r="F2" s="23"/>
      <c r="G2" s="23" t="s">
        <v>10</v>
      </c>
      <c r="H2" s="23"/>
      <c r="J2" s="24" t="s">
        <v>1</v>
      </c>
      <c r="K2" s="25"/>
      <c r="L2" s="26"/>
      <c r="N2" s="28"/>
      <c r="O2" s="30" t="s">
        <v>37</v>
      </c>
    </row>
    <row r="3" spans="2:15" ht="15">
      <c r="B3" s="23"/>
      <c r="C3" s="6" t="s">
        <v>7</v>
      </c>
      <c r="D3" s="7" t="s">
        <v>8</v>
      </c>
      <c r="E3" s="6" t="s">
        <v>7</v>
      </c>
      <c r="F3" s="7" t="s">
        <v>8</v>
      </c>
      <c r="G3" s="6" t="s">
        <v>7</v>
      </c>
      <c r="H3" s="7" t="s">
        <v>8</v>
      </c>
      <c r="J3" s="6" t="s">
        <v>7</v>
      </c>
      <c r="K3" s="6" t="s">
        <v>28</v>
      </c>
      <c r="L3" s="7" t="s">
        <v>8</v>
      </c>
      <c r="N3" s="29"/>
      <c r="O3" s="30" t="s">
        <v>38</v>
      </c>
    </row>
    <row r="4" spans="2:12" ht="15">
      <c r="B4" s="3" t="s">
        <v>4</v>
      </c>
      <c r="C4" s="4"/>
      <c r="D4" s="4"/>
      <c r="E4" s="9">
        <v>3.08</v>
      </c>
      <c r="F4" s="9">
        <v>2.9700000000000006</v>
      </c>
      <c r="G4" s="10">
        <v>500</v>
      </c>
      <c r="H4" s="10">
        <v>650</v>
      </c>
      <c r="J4" s="11">
        <f>E4*G4</f>
        <v>1540</v>
      </c>
      <c r="K4" s="11">
        <f>F4*G4</f>
        <v>1485.0000000000002</v>
      </c>
      <c r="L4" s="11">
        <f>F4*H4</f>
        <v>1930.5000000000005</v>
      </c>
    </row>
    <row r="5" spans="2:12" ht="15">
      <c r="B5" s="3" t="s">
        <v>5</v>
      </c>
      <c r="C5" s="4"/>
      <c r="D5" s="4"/>
      <c r="E5" s="9">
        <v>2.75</v>
      </c>
      <c r="F5" s="9">
        <v>2.75</v>
      </c>
      <c r="G5" s="10">
        <v>100</v>
      </c>
      <c r="H5" s="10">
        <v>120</v>
      </c>
      <c r="J5" s="11">
        <f>E5*G5</f>
        <v>275</v>
      </c>
      <c r="K5" s="11">
        <f>F5*G5</f>
        <v>275</v>
      </c>
      <c r="L5" s="11">
        <f>F5*H5</f>
        <v>330</v>
      </c>
    </row>
    <row r="6" spans="2:12" ht="15">
      <c r="B6" s="3" t="s">
        <v>6</v>
      </c>
      <c r="C6" s="4"/>
      <c r="D6" s="4"/>
      <c r="E6" s="9">
        <v>1.1</v>
      </c>
      <c r="F6" s="9">
        <v>1.19</v>
      </c>
      <c r="G6" s="10">
        <v>50</v>
      </c>
      <c r="H6" s="10">
        <v>55.6</v>
      </c>
      <c r="J6" s="11">
        <f>E6*G6</f>
        <v>55.00000000000001</v>
      </c>
      <c r="K6" s="11">
        <f>F6*G6</f>
        <v>59.5</v>
      </c>
      <c r="L6" s="11">
        <f>F6*H6</f>
        <v>66.164</v>
      </c>
    </row>
    <row r="7" spans="2:12" ht="15">
      <c r="B7" s="3" t="s">
        <v>29</v>
      </c>
      <c r="C7" s="10">
        <v>10</v>
      </c>
      <c r="D7" s="10">
        <v>12</v>
      </c>
      <c r="E7" s="5"/>
      <c r="F7" s="5"/>
      <c r="G7" s="4"/>
      <c r="H7" s="4"/>
      <c r="J7" s="11">
        <f>SUM(J4:J6)</f>
        <v>1870</v>
      </c>
      <c r="K7" s="11">
        <f>SUM(K4:K6)</f>
        <v>1819.5000000000002</v>
      </c>
      <c r="L7" s="11">
        <f>SUM(L4:L6)</f>
        <v>2326.6640000000007</v>
      </c>
    </row>
    <row r="8" spans="2:12" ht="15">
      <c r="B8" s="3" t="s">
        <v>4</v>
      </c>
      <c r="C8" s="4"/>
      <c r="D8" s="4"/>
      <c r="E8" s="9">
        <v>3.12</v>
      </c>
      <c r="F8" s="9">
        <v>3</v>
      </c>
      <c r="G8" s="10">
        <v>300</v>
      </c>
      <c r="H8" s="10">
        <v>360</v>
      </c>
      <c r="J8" s="11">
        <f>E8*G8</f>
        <v>936</v>
      </c>
      <c r="K8" s="11">
        <f>F8*G8</f>
        <v>900</v>
      </c>
      <c r="L8" s="11">
        <f>F8*H8</f>
        <v>1080</v>
      </c>
    </row>
    <row r="9" spans="2:12" ht="15">
      <c r="B9" s="3" t="s">
        <v>5</v>
      </c>
      <c r="C9" s="4"/>
      <c r="D9" s="4"/>
      <c r="E9" s="9">
        <v>3</v>
      </c>
      <c r="F9" s="9">
        <v>3.12</v>
      </c>
      <c r="G9" s="10">
        <v>75</v>
      </c>
      <c r="H9" s="10">
        <v>72</v>
      </c>
      <c r="J9" s="11">
        <f>E9*G9</f>
        <v>225</v>
      </c>
      <c r="K9" s="11">
        <f>F9*G9</f>
        <v>234</v>
      </c>
      <c r="L9" s="11">
        <f>F9*H9</f>
        <v>224.64000000000001</v>
      </c>
    </row>
    <row r="10" spans="2:12" ht="15">
      <c r="B10" s="3" t="s">
        <v>6</v>
      </c>
      <c r="C10" s="4"/>
      <c r="D10" s="4"/>
      <c r="E10" s="9">
        <v>0.6</v>
      </c>
      <c r="F10" s="9">
        <v>0.6</v>
      </c>
      <c r="G10" s="10">
        <v>70</v>
      </c>
      <c r="H10" s="10">
        <v>81.6</v>
      </c>
      <c r="J10" s="11">
        <f>E10*G10</f>
        <v>42</v>
      </c>
      <c r="K10" s="11">
        <f>F10*G10</f>
        <v>42</v>
      </c>
      <c r="L10" s="11">
        <f>F10*H10</f>
        <v>48.959999999999994</v>
      </c>
    </row>
    <row r="11" spans="2:12" ht="15">
      <c r="B11" s="3" t="s">
        <v>30</v>
      </c>
      <c r="C11" s="10">
        <v>10</v>
      </c>
      <c r="D11" s="10">
        <v>9</v>
      </c>
      <c r="E11" s="5"/>
      <c r="F11" s="5"/>
      <c r="G11" s="4"/>
      <c r="H11" s="4"/>
      <c r="J11" s="11">
        <f>SUM(J8:J10)</f>
        <v>1203</v>
      </c>
      <c r="K11" s="11">
        <f>SUM(K8:K10)</f>
        <v>1176</v>
      </c>
      <c r="L11" s="11">
        <f>SUM(L8:L10)</f>
        <v>1353.6000000000001</v>
      </c>
    </row>
    <row r="13" spans="10:12" ht="15">
      <c r="J13" s="12">
        <f>C11+C7</f>
        <v>20</v>
      </c>
      <c r="K13" s="12">
        <f>D11+D7</f>
        <v>21</v>
      </c>
      <c r="L13" s="13">
        <f>K13/J13</f>
        <v>1.05</v>
      </c>
    </row>
    <row r="14" ht="15">
      <c r="B14" s="1" t="s">
        <v>31</v>
      </c>
    </row>
    <row r="15" spans="2:10" ht="27" customHeight="1">
      <c r="B15" s="21" t="s">
        <v>25</v>
      </c>
      <c r="C15" s="18" t="s">
        <v>19</v>
      </c>
      <c r="D15" s="19"/>
      <c r="E15" s="19"/>
      <c r="F15" s="20"/>
      <c r="G15" s="18" t="s">
        <v>20</v>
      </c>
      <c r="H15" s="19"/>
      <c r="I15" s="19"/>
      <c r="J15" s="20"/>
    </row>
    <row r="16" spans="2:10" ht="27" customHeight="1">
      <c r="B16" s="27"/>
      <c r="C16" s="21" t="s">
        <v>14</v>
      </c>
      <c r="D16" s="21" t="s">
        <v>9</v>
      </c>
      <c r="E16" s="21" t="s">
        <v>13</v>
      </c>
      <c r="F16" s="21" t="s">
        <v>15</v>
      </c>
      <c r="G16" s="21" t="s">
        <v>2</v>
      </c>
      <c r="H16" s="18" t="s">
        <v>23</v>
      </c>
      <c r="I16" s="19"/>
      <c r="J16" s="20"/>
    </row>
    <row r="17" spans="2:10" ht="30">
      <c r="B17" s="22"/>
      <c r="C17" s="22"/>
      <c r="D17" s="22"/>
      <c r="E17" s="22"/>
      <c r="F17" s="22"/>
      <c r="G17" s="22"/>
      <c r="H17" s="8" t="s">
        <v>21</v>
      </c>
      <c r="I17" s="8" t="s">
        <v>3</v>
      </c>
      <c r="J17" s="8" t="s">
        <v>24</v>
      </c>
    </row>
    <row r="18" spans="2:10" ht="15">
      <c r="B18" s="3" t="s">
        <v>26</v>
      </c>
      <c r="C18" s="11">
        <f>C7*J7</f>
        <v>18700</v>
      </c>
      <c r="D18" s="11">
        <f>C18*D7/C7</f>
        <v>22440</v>
      </c>
      <c r="E18" s="11">
        <f>D7*K7</f>
        <v>21834.000000000004</v>
      </c>
      <c r="F18" s="11">
        <f>D7*L7</f>
        <v>27919.968000000008</v>
      </c>
      <c r="G18" s="11">
        <f>F18-C18</f>
        <v>9219.968000000008</v>
      </c>
      <c r="H18" s="11">
        <f aca="true" t="shared" si="0" ref="H18:J19">D18-C18</f>
        <v>3740</v>
      </c>
      <c r="I18" s="11">
        <f t="shared" si="0"/>
        <v>-605.9999999999964</v>
      </c>
      <c r="J18" s="11">
        <f t="shared" si="0"/>
        <v>6085.968000000004</v>
      </c>
    </row>
    <row r="19" spans="2:10" ht="15">
      <c r="B19" s="3" t="s">
        <v>27</v>
      </c>
      <c r="C19" s="11">
        <f>C11*J11</f>
        <v>12030</v>
      </c>
      <c r="D19" s="11">
        <f>C19*D11/C11</f>
        <v>10827</v>
      </c>
      <c r="E19" s="11">
        <f>D11*K11</f>
        <v>10584</v>
      </c>
      <c r="F19" s="11">
        <f>D11*L11</f>
        <v>12182.400000000001</v>
      </c>
      <c r="G19" s="11">
        <f>F19-C19</f>
        <v>152.40000000000146</v>
      </c>
      <c r="H19" s="11">
        <f t="shared" si="0"/>
        <v>-1203</v>
      </c>
      <c r="I19" s="11">
        <f t="shared" si="0"/>
        <v>-243</v>
      </c>
      <c r="J19" s="11">
        <f t="shared" si="0"/>
        <v>1598.4000000000015</v>
      </c>
    </row>
    <row r="20" spans="2:10" ht="15">
      <c r="B20" s="15" t="s">
        <v>22</v>
      </c>
      <c r="C20" s="16">
        <f aca="true" t="shared" si="1" ref="C20:J20">SUM(C18:C19)</f>
        <v>30730</v>
      </c>
      <c r="D20" s="16">
        <f t="shared" si="1"/>
        <v>33267</v>
      </c>
      <c r="E20" s="16">
        <f t="shared" si="1"/>
        <v>32418.000000000004</v>
      </c>
      <c r="F20" s="16">
        <f t="shared" si="1"/>
        <v>40102.36800000001</v>
      </c>
      <c r="G20" s="16">
        <f t="shared" si="1"/>
        <v>9372.36800000001</v>
      </c>
      <c r="H20" s="16">
        <f t="shared" si="1"/>
        <v>2537</v>
      </c>
      <c r="I20" s="16">
        <f t="shared" si="1"/>
        <v>-848.9999999999964</v>
      </c>
      <c r="J20" s="16">
        <f t="shared" si="1"/>
        <v>7684.368000000006</v>
      </c>
    </row>
    <row r="23" ht="15">
      <c r="B23" s="1" t="s">
        <v>36</v>
      </c>
    </row>
    <row r="24" spans="2:3" ht="30">
      <c r="B24" s="2" t="s">
        <v>11</v>
      </c>
      <c r="C24" s="2" t="s">
        <v>16</v>
      </c>
    </row>
    <row r="25" spans="2:3" ht="15">
      <c r="B25" s="3" t="s">
        <v>14</v>
      </c>
      <c r="C25" s="11">
        <f>C20</f>
        <v>30730</v>
      </c>
    </row>
    <row r="26" spans="2:3" ht="15">
      <c r="B26" s="3" t="s">
        <v>9</v>
      </c>
      <c r="C26" s="11">
        <f>C25*L13</f>
        <v>32266.5</v>
      </c>
    </row>
    <row r="27" spans="2:3" ht="15">
      <c r="B27" s="3" t="s">
        <v>13</v>
      </c>
      <c r="C27" s="11">
        <f>D7*J7+D11*J11</f>
        <v>33267</v>
      </c>
    </row>
    <row r="28" spans="2:3" ht="15">
      <c r="B28" s="3" t="s">
        <v>28</v>
      </c>
      <c r="C28" s="11">
        <f>D7*K7+D11*K11</f>
        <v>32418.000000000004</v>
      </c>
    </row>
    <row r="29" spans="2:3" ht="15">
      <c r="B29" s="3" t="s">
        <v>15</v>
      </c>
      <c r="C29" s="11">
        <f>F20</f>
        <v>40102.36800000001</v>
      </c>
    </row>
    <row r="31" spans="5:10" ht="15">
      <c r="E31" s="11">
        <f>C26-C25</f>
        <v>1536.5</v>
      </c>
      <c r="F31" s="17" t="s">
        <v>32</v>
      </c>
      <c r="G31" s="17"/>
      <c r="H31" s="17"/>
      <c r="I31" s="17"/>
      <c r="J31" s="17"/>
    </row>
    <row r="32" spans="5:10" ht="15">
      <c r="E32" s="11">
        <f>C27-C26</f>
        <v>1000.5</v>
      </c>
      <c r="F32" s="17" t="s">
        <v>33</v>
      </c>
      <c r="G32" s="17"/>
      <c r="H32" s="17"/>
      <c r="I32" s="17"/>
      <c r="J32" s="17"/>
    </row>
    <row r="33" spans="5:10" ht="15">
      <c r="E33" s="11">
        <f>C28-C27</f>
        <v>-848.9999999999964</v>
      </c>
      <c r="F33" s="17" t="s">
        <v>34</v>
      </c>
      <c r="G33" s="17"/>
      <c r="H33" s="17"/>
      <c r="I33" s="17"/>
      <c r="J33" s="17"/>
    </row>
    <row r="34" spans="5:10" ht="15">
      <c r="E34" s="11">
        <f>C29-C28</f>
        <v>7684.368000000006</v>
      </c>
      <c r="F34" s="17" t="s">
        <v>35</v>
      </c>
      <c r="G34" s="17"/>
      <c r="H34" s="17"/>
      <c r="I34" s="17"/>
      <c r="J34" s="17"/>
    </row>
    <row r="35" ht="15">
      <c r="E35" s="14">
        <f>SUM(E31:E34)</f>
        <v>9372.36800000001</v>
      </c>
    </row>
  </sheetData>
  <sheetProtection/>
  <mergeCells count="18">
    <mergeCell ref="C2:D2"/>
    <mergeCell ref="B15:B17"/>
    <mergeCell ref="C15:F15"/>
    <mergeCell ref="H16:J16"/>
    <mergeCell ref="B2:B3"/>
    <mergeCell ref="E2:F2"/>
    <mergeCell ref="G2:H2"/>
    <mergeCell ref="J2:L2"/>
    <mergeCell ref="F31:J31"/>
    <mergeCell ref="F32:J32"/>
    <mergeCell ref="F33:J33"/>
    <mergeCell ref="F34:J34"/>
    <mergeCell ref="G15:J15"/>
    <mergeCell ref="C16:C17"/>
    <mergeCell ref="D16:D17"/>
    <mergeCell ref="E16:E17"/>
    <mergeCell ref="F16:F17"/>
    <mergeCell ref="G16:G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Nplan</dc:creator>
  <cp:keywords/>
  <dc:description/>
  <cp:lastModifiedBy>Nplan</cp:lastModifiedBy>
  <dcterms:created xsi:type="dcterms:W3CDTF">2014-12-10T05:29:31Z</dcterms:created>
  <dcterms:modified xsi:type="dcterms:W3CDTF">2014-12-10T07:31:00Z</dcterms:modified>
  <cp:category/>
  <cp:version/>
  <cp:contentType/>
  <cp:contentStatus/>
</cp:coreProperties>
</file>