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95" windowHeight="89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<sst xmlns="http://schemas.openxmlformats.org/spreadsheetml/2006/main" count="57" uniqueCount="48">
  <si>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Сумма</t>
  </si>
  <si>
    <t>Вложения акционера</t>
  </si>
  <si>
    <t>Государственное финансирование</t>
  </si>
  <si>
    <t>Собственные средства компании</t>
  </si>
  <si>
    <t>Банковское финансирование</t>
  </si>
  <si>
    <t>Итоговое значение</t>
  </si>
  <si>
    <t>Ставка налога на прибыль</t>
  </si>
  <si>
    <t>Целевое значение ROE</t>
  </si>
  <si>
    <t>WACC компании</t>
  </si>
  <si>
    <t>Рисковые премии в зависимости от категории проекта:</t>
  </si>
  <si>
    <t>Категория проекта</t>
  </si>
  <si>
    <t>1. вложения при интенсификации производства на базе освоенной техники</t>
  </si>
  <si>
    <t>2. увеличение объема продаж существующей продукции</t>
  </si>
  <si>
    <t>3. производство и продвижение на рынок нового продукта</t>
  </si>
  <si>
    <t>4. вложения в исследования и инновации</t>
  </si>
  <si>
    <t>для расчетов с учетом инфляции)</t>
  </si>
  <si>
    <t>Ставка дисконтирования</t>
  </si>
  <si>
    <t xml:space="preserve">(номинальное значение, </t>
  </si>
  <si>
    <t>"… Об утверждении Положения об оценке эффективности инвестиционных проектов при размещении на</t>
  </si>
  <si>
    <t xml:space="preserve"> конкурсной основе централизованных инвестиционных ресурсов Бюджета развития Российской Федерации"</t>
  </si>
  <si>
    <t>Ставка рефинансирования ЦБ</t>
  </si>
  <si>
    <t>Рисковая премия для проекта</t>
  </si>
  <si>
    <t>Собственный капитал в балансе компании</t>
  </si>
  <si>
    <t>Заемный капитал в балансе компании</t>
  </si>
  <si>
    <t>Общая сумма финансирования:</t>
  </si>
  <si>
    <t>Структура финансирования проекта и ставка дисконтирования</t>
  </si>
  <si>
    <t>(см. расчет ниже)</t>
  </si>
  <si>
    <t>Таблица сформирована на основании Постановления Правительства РФ №1470</t>
  </si>
  <si>
    <t>Доходность, %</t>
  </si>
  <si>
    <t>Данная модель расчета ставки предполагает, что эти кредиты будут учтены в денежных потоках</t>
  </si>
  <si>
    <t>выгодами от учета процентов по кредитам (эти выгоды напрямую отразятся в модели денежных</t>
  </si>
  <si>
    <t>потоков проекта).</t>
  </si>
  <si>
    <t>В качестве стоимости банковского финансирования указывается предполагаемая ставка по</t>
  </si>
  <si>
    <t>кредитам, которые будут получены для реализации проекта.</t>
  </si>
  <si>
    <t>Copyright © Дмитрий Рябых, 2009</t>
  </si>
  <si>
    <t>http://www.d-ria.com</t>
  </si>
  <si>
    <t>(см. пояснения ниже)</t>
  </si>
  <si>
    <t>1. Принципы определения стоимости банковского финансирования</t>
  </si>
  <si>
    <t>2. Принципы определения стоимости акционерного капитала</t>
  </si>
  <si>
    <t>3. Расчет стоимости государственного финансирования</t>
  </si>
  <si>
    <t>4. Расчет стоимости собственных средств компании</t>
  </si>
  <si>
    <t>проекта, поэтому в ставке не выполняется никаких корректировок, связанных с налоговыми</t>
  </si>
  <si>
    <t>Ставка определяется как требование акционера к доходности вложенных им средств.</t>
  </si>
  <si>
    <t>В рамках данной модели мы не используем никаких расчетных формул.</t>
  </si>
  <si>
    <t>Рекомендуемые ориентиры при выборе ставки дисконтирования:</t>
  </si>
  <si>
    <t>1. средняя сложившаяся на рынке ставка</t>
  </si>
  <si>
    <t>2. текущее ROE (рентабельность собственного капитала) компании акционера</t>
  </si>
  <si>
    <t>Средневзвешенная процентная ставка по займам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</si>
</sst>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26"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0"/>
      <color indexed="9"/>
      <name val="Arial"/>
      <family val="2"/>
    </font>
    <font>
      <sz val="8"/>
      <color indexed="55"/>
      <name val="Arial"/>
      <family val="2"/>
    </font>
    <font>
      <sz val="8"/>
      <color indexed="55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9" fontId="18" fillId="0" borderId="0" xfId="0" applyNumberFormat="1" applyFont="1" applyAlignment="1">
      <alignment/>
    </xf>
    <xf numFmtId="9" fontId="19" fillId="0" borderId="1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Alignment="1">
      <alignment/>
    </xf>
    <xf numFmtId="164" fontId="18" fillId="0" borderId="0" xfId="56" applyNumberFormat="1" applyFont="1" applyAlignment="1">
      <alignment/>
    </xf>
    <xf numFmtId="0" fontId="21" fillId="0" borderId="0" xfId="0" applyFont="1" applyAlignment="1">
      <alignment/>
    </xf>
    <xf numFmtId="164" fontId="19" fillId="0" borderId="10" xfId="0" applyNumberFormat="1" applyFont="1" applyBorder="1" applyAlignment="1">
      <alignment/>
    </xf>
    <xf numFmtId="0" fontId="19" fillId="0" borderId="0" xfId="0" applyFont="1" applyAlignment="1">
      <alignment horizontal="left"/>
    </xf>
    <xf numFmtId="3" fontId="18" fillId="10" borderId="11" xfId="0" applyNumberFormat="1" applyFont="1" applyFill="1" applyBorder="1" applyAlignment="1" applyProtection="1">
      <alignment/>
      <protection locked="0"/>
    </xf>
    <xf numFmtId="9" fontId="18" fillId="10" borderId="11" xfId="56" applyFont="1" applyFill="1" applyBorder="1" applyAlignment="1" applyProtection="1">
      <alignment/>
      <protection locked="0"/>
    </xf>
    <xf numFmtId="0" fontId="18" fillId="0" borderId="0" xfId="0" applyFont="1" applyBorder="1" applyAlignment="1">
      <alignment horizontal="right"/>
    </xf>
    <xf numFmtId="3" fontId="18" fillId="10" borderId="10" xfId="0" applyNumberFormat="1" applyFont="1" applyFill="1" applyBorder="1" applyAlignment="1" applyProtection="1">
      <alignment/>
      <protection locked="0"/>
    </xf>
    <xf numFmtId="9" fontId="18" fillId="10" borderId="10" xfId="56" applyFont="1" applyFill="1" applyBorder="1" applyAlignment="1" applyProtection="1">
      <alignment/>
      <protection locked="0"/>
    </xf>
    <xf numFmtId="9" fontId="18" fillId="0" borderId="0" xfId="56" applyFont="1" applyFill="1" applyBorder="1" applyAlignment="1" applyProtection="1">
      <alignment/>
      <protection locked="0"/>
    </xf>
    <xf numFmtId="0" fontId="18" fillId="0" borderId="0" xfId="0" applyFont="1" applyFill="1" applyAlignment="1">
      <alignment/>
    </xf>
    <xf numFmtId="9" fontId="18" fillId="0" borderId="0" xfId="0" applyNumberFormat="1" applyFont="1" applyBorder="1" applyAlignment="1">
      <alignment/>
    </xf>
    <xf numFmtId="0" fontId="18" fillId="0" borderId="12" xfId="0" applyFont="1" applyBorder="1" applyAlignment="1">
      <alignment/>
    </xf>
    <xf numFmtId="9" fontId="18" fillId="0" borderId="10" xfId="0" applyNumberFormat="1" applyFont="1" applyBorder="1" applyAlignment="1">
      <alignment/>
    </xf>
    <xf numFmtId="0" fontId="18" fillId="20" borderId="13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19" fillId="0" borderId="14" xfId="0" applyFont="1" applyBorder="1" applyAlignment="1">
      <alignment/>
    </xf>
    <xf numFmtId="0" fontId="18" fillId="0" borderId="14" xfId="0" applyFont="1" applyBorder="1" applyAlignment="1">
      <alignment/>
    </xf>
    <xf numFmtId="0" fontId="22" fillId="0" borderId="12" xfId="0" applyFont="1" applyBorder="1" applyAlignment="1">
      <alignment/>
    </xf>
    <xf numFmtId="164" fontId="23" fillId="24" borderId="11" xfId="56" applyNumberFormat="1" applyFon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PageLayoutView="0" workbookViewId="0" topLeftCell="A46">
      <selection activeCell="A4" sqref="A4"/>
    </sheetView>
  </sheetViews>
  <sheetFormatPr defaultColWidth="9.140625" defaultRowHeight="12.75"/>
  <cols>
    <col min="1" max="1" width="35.28125" style="2" customWidth="1"/>
    <col min="2" max="3" width="18.7109375" style="2" customWidth="1"/>
    <col min="4" max="5" width="11.7109375" style="2" customWidth="1"/>
    <col min="6" max="16384" width="9.140625" style="2" customWidth="1"/>
  </cols>
  <sheetData>
    <row r="1" spans="1:5" s="29" customFormat="1" ht="11.25">
      <c r="A1" s="30" t="s">
        <v>34</v>
      </c>
      <c r="B1" s="30"/>
      <c r="C1" s="30"/>
      <c r="D1" s="30"/>
      <c r="E1" s="31" t="s">
        <v>35</v>
      </c>
    </row>
    <row r="3" spans="1:5" ht="18.75" thickBot="1">
      <c r="A3" s="27" t="s">
        <v>25</v>
      </c>
      <c r="B3" s="20"/>
      <c r="C3" s="20"/>
      <c r="D3" s="20"/>
      <c r="E3" s="20"/>
    </row>
    <row r="5" spans="2:3" ht="12.75">
      <c r="B5" s="14" t="s">
        <v>0</v>
      </c>
      <c r="C5" s="14" t="s">
        <v>28</v>
      </c>
    </row>
    <row r="6" spans="1:4" ht="12.75">
      <c r="A6" s="2" t="s">
        <v>4</v>
      </c>
      <c r="B6" s="15">
        <v>30000</v>
      </c>
      <c r="C6" s="16">
        <v>0.2</v>
      </c>
      <c r="D6" s="9" t="s">
        <v>36</v>
      </c>
    </row>
    <row r="7" spans="1:4" ht="12.75">
      <c r="A7" s="2" t="s">
        <v>1</v>
      </c>
      <c r="B7" s="15">
        <v>0</v>
      </c>
      <c r="C7" s="16">
        <v>0.3</v>
      </c>
      <c r="D7" s="9" t="s">
        <v>36</v>
      </c>
    </row>
    <row r="8" spans="1:4" ht="12.75">
      <c r="A8" s="2" t="s">
        <v>2</v>
      </c>
      <c r="B8" s="15">
        <v>0</v>
      </c>
      <c r="C8" s="17">
        <f>B50</f>
        <v>0.31</v>
      </c>
      <c r="D8" s="9" t="s">
        <v>26</v>
      </c>
    </row>
    <row r="9" spans="1:4" ht="12.75">
      <c r="A9" s="2" t="s">
        <v>3</v>
      </c>
      <c r="B9" s="15">
        <v>30000</v>
      </c>
      <c r="C9" s="17">
        <f>B69</f>
        <v>0.43700000000000006</v>
      </c>
      <c r="D9" s="9" t="s">
        <v>26</v>
      </c>
    </row>
    <row r="10" ht="12.75">
      <c r="C10" s="18"/>
    </row>
    <row r="11" spans="1:2" ht="12.75">
      <c r="A11" s="2" t="s">
        <v>24</v>
      </c>
      <c r="B11" s="3">
        <f>B6+B7+B8+B9</f>
        <v>60000</v>
      </c>
    </row>
    <row r="13" spans="1:3" s="7" customFormat="1" ht="12.75">
      <c r="A13" s="11" t="s">
        <v>16</v>
      </c>
      <c r="B13" s="28">
        <f>IF(B11&gt;0,(C6*B6+C7*B7+C8*B8+C9*B9)/B11,0)</f>
        <v>0.3185</v>
      </c>
      <c r="C13" s="9" t="s">
        <v>17</v>
      </c>
    </row>
    <row r="14" s="7" customFormat="1" ht="11.25">
      <c r="C14" s="9" t="s">
        <v>15</v>
      </c>
    </row>
    <row r="16" spans="1:5" ht="13.5" thickBot="1">
      <c r="A16" s="25" t="s">
        <v>37</v>
      </c>
      <c r="B16" s="26"/>
      <c r="C16" s="26"/>
      <c r="D16" s="26"/>
      <c r="E16" s="26"/>
    </row>
    <row r="17" ht="13.5" thickTop="1"/>
    <row r="18" ht="12.75">
      <c r="A18" s="2" t="s">
        <v>32</v>
      </c>
    </row>
    <row r="19" ht="12.75">
      <c r="A19" s="2" t="s">
        <v>33</v>
      </c>
    </row>
    <row r="21" ht="12.75">
      <c r="A21" s="2" t="s">
        <v>29</v>
      </c>
    </row>
    <row r="22" ht="12.75">
      <c r="A22" s="2" t="s">
        <v>41</v>
      </c>
    </row>
    <row r="23" ht="12.75">
      <c r="A23" s="2" t="s">
        <v>30</v>
      </c>
    </row>
    <row r="24" ht="12.75">
      <c r="A24" s="2" t="s">
        <v>31</v>
      </c>
    </row>
    <row r="26" spans="1:5" ht="13.5" thickBot="1">
      <c r="A26" s="25" t="s">
        <v>38</v>
      </c>
      <c r="B26" s="26"/>
      <c r="C26" s="26"/>
      <c r="D26" s="26"/>
      <c r="E26" s="26"/>
    </row>
    <row r="27" ht="13.5" thickTop="1"/>
    <row r="28" ht="12.75">
      <c r="A28" s="2" t="s">
        <v>42</v>
      </c>
    </row>
    <row r="29" ht="12.75">
      <c r="A29" s="2" t="s">
        <v>43</v>
      </c>
    </row>
    <row r="30" ht="12.75">
      <c r="A30" s="2" t="s">
        <v>44</v>
      </c>
    </row>
    <row r="31" ht="12.75">
      <c r="A31" s="2" t="s">
        <v>45</v>
      </c>
    </row>
    <row r="32" ht="12.75">
      <c r="A32" s="2" t="s">
        <v>46</v>
      </c>
    </row>
    <row r="34" spans="1:5" ht="13.5" thickBot="1">
      <c r="A34" s="25" t="s">
        <v>39</v>
      </c>
      <c r="B34" s="26"/>
      <c r="C34" s="26"/>
      <c r="D34" s="26"/>
      <c r="E34" s="26"/>
    </row>
    <row r="35" ht="13.5" thickTop="1"/>
    <row r="36" spans="1:2" ht="12.75">
      <c r="A36" s="2" t="s">
        <v>20</v>
      </c>
      <c r="B36" s="16">
        <v>0.12</v>
      </c>
    </row>
    <row r="37" spans="1:2" ht="12.75">
      <c r="A37" s="2" t="s">
        <v>10</v>
      </c>
      <c r="B37" s="15">
        <v>4</v>
      </c>
    </row>
    <row r="38" ht="12.75">
      <c r="B38" s="7" t="str">
        <f ca="1">"("&amp;OFFSET(A41,B37-1,0)&amp;")"</f>
        <v>(4. вложения в исследования и инновации)</v>
      </c>
    </row>
    <row r="40" spans="1:5" ht="12.75">
      <c r="A40" s="22" t="s">
        <v>9</v>
      </c>
      <c r="B40" s="22"/>
      <c r="C40" s="22"/>
      <c r="D40" s="22"/>
      <c r="E40" s="22"/>
    </row>
    <row r="41" spans="1:5" ht="12.75">
      <c r="A41" s="6" t="s">
        <v>11</v>
      </c>
      <c r="B41" s="6"/>
      <c r="C41" s="6"/>
      <c r="D41" s="6"/>
      <c r="E41" s="19">
        <v>0.04</v>
      </c>
    </row>
    <row r="42" spans="1:5" ht="12.75">
      <c r="A42" s="6" t="s">
        <v>12</v>
      </c>
      <c r="B42" s="6"/>
      <c r="C42" s="6"/>
      <c r="D42" s="6"/>
      <c r="E42" s="19">
        <v>0.09</v>
      </c>
    </row>
    <row r="43" spans="1:5" ht="12.75">
      <c r="A43" s="6" t="s">
        <v>13</v>
      </c>
      <c r="B43" s="6"/>
      <c r="C43" s="6"/>
      <c r="D43" s="6"/>
      <c r="E43" s="19">
        <v>0.14</v>
      </c>
    </row>
    <row r="44" spans="1:5" ht="12.75">
      <c r="A44" s="1" t="s">
        <v>14</v>
      </c>
      <c r="B44" s="1"/>
      <c r="C44" s="1"/>
      <c r="D44" s="1"/>
      <c r="E44" s="21">
        <v>0.19</v>
      </c>
    </row>
    <row r="45" s="24" customFormat="1" ht="11.25">
      <c r="A45" s="23" t="s">
        <v>27</v>
      </c>
    </row>
    <row r="46" s="24" customFormat="1" ht="11.25">
      <c r="A46" s="23" t="s">
        <v>18</v>
      </c>
    </row>
    <row r="47" s="24" customFormat="1" ht="11.25">
      <c r="A47" s="23" t="s">
        <v>19</v>
      </c>
    </row>
    <row r="48" ht="12.75">
      <c r="C48" s="7"/>
    </row>
    <row r="49" spans="1:2" ht="12.75">
      <c r="A49" s="2" t="s">
        <v>21</v>
      </c>
      <c r="B49" s="4">
        <f ca="1">OFFSET(E41,B37-1,0)</f>
        <v>0.19</v>
      </c>
    </row>
    <row r="50" spans="1:2" ht="12.75">
      <c r="A50" s="2" t="s">
        <v>5</v>
      </c>
      <c r="B50" s="5">
        <f>B36+B49</f>
        <v>0.31</v>
      </c>
    </row>
    <row r="52" spans="1:5" ht="13.5" thickBot="1">
      <c r="A52" s="25" t="s">
        <v>40</v>
      </c>
      <c r="B52" s="26"/>
      <c r="C52" s="26"/>
      <c r="D52" s="26"/>
      <c r="E52" s="26"/>
    </row>
    <row r="53" ht="13.5" thickTop="1"/>
    <row r="54" spans="1:3" ht="12.75">
      <c r="A54" s="2" t="s">
        <v>22</v>
      </c>
      <c r="C54" s="12">
        <v>1000</v>
      </c>
    </row>
    <row r="55" spans="1:3" ht="12.75">
      <c r="A55" s="2" t="s">
        <v>23</v>
      </c>
      <c r="C55" s="12">
        <v>1000</v>
      </c>
    </row>
    <row r="57" spans="1:3" ht="12.75">
      <c r="A57" s="2" t="s">
        <v>7</v>
      </c>
      <c r="C57" s="13">
        <v>0.3</v>
      </c>
    </row>
    <row r="58" spans="1:3" ht="12.75">
      <c r="A58" s="2" t="s">
        <v>47</v>
      </c>
      <c r="C58" s="13">
        <v>0.2</v>
      </c>
    </row>
    <row r="59" spans="1:3" ht="12.75">
      <c r="A59" s="2" t="s">
        <v>6</v>
      </c>
      <c r="C59" s="13">
        <v>0.2</v>
      </c>
    </row>
    <row r="60" spans="1:3" ht="12.75">
      <c r="A60" s="2" t="s">
        <v>8</v>
      </c>
      <c r="C60" s="8">
        <f>(C54*C57+C55*C58*(1-C59))/(C54+C55)</f>
        <v>0.23</v>
      </c>
    </row>
    <row r="61" ht="12.75">
      <c r="C61" s="8"/>
    </row>
    <row r="62" spans="1:5" ht="12.75">
      <c r="A62" s="22" t="s">
        <v>9</v>
      </c>
      <c r="B62" s="22"/>
      <c r="C62" s="22"/>
      <c r="D62" s="22"/>
      <c r="E62" s="22"/>
    </row>
    <row r="63" spans="1:5" ht="12.75">
      <c r="A63" s="6" t="s">
        <v>11</v>
      </c>
      <c r="B63" s="6"/>
      <c r="C63" s="6"/>
      <c r="D63" s="6"/>
      <c r="E63" s="19">
        <v>0</v>
      </c>
    </row>
    <row r="64" spans="1:5" ht="12.75">
      <c r="A64" s="6" t="s">
        <v>12</v>
      </c>
      <c r="B64" s="6"/>
      <c r="C64" s="6"/>
      <c r="D64" s="6"/>
      <c r="E64" s="19">
        <f>C60*30%</f>
        <v>0.069</v>
      </c>
    </row>
    <row r="65" spans="1:5" ht="12.75">
      <c r="A65" s="6" t="s">
        <v>13</v>
      </c>
      <c r="B65" s="6"/>
      <c r="C65" s="6"/>
      <c r="D65" s="6"/>
      <c r="E65" s="19">
        <f>C60*60%</f>
        <v>0.138</v>
      </c>
    </row>
    <row r="66" spans="1:5" ht="12.75">
      <c r="A66" s="1" t="s">
        <v>14</v>
      </c>
      <c r="B66" s="1"/>
      <c r="C66" s="1"/>
      <c r="D66" s="1"/>
      <c r="E66" s="21">
        <f>C60*90%</f>
        <v>0.20700000000000002</v>
      </c>
    </row>
    <row r="68" spans="1:2" ht="12.75">
      <c r="A68" s="2" t="s">
        <v>21</v>
      </c>
      <c r="B68" s="4">
        <f ca="1">OFFSET(E63,B37-1,0)</f>
        <v>0.20700000000000002</v>
      </c>
    </row>
    <row r="69" spans="1:2" ht="12.75">
      <c r="A69" s="2" t="s">
        <v>5</v>
      </c>
      <c r="B69" s="10">
        <f>C60+B68</f>
        <v>0.43700000000000006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Альт-Инвест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Рябых</dc:creator>
  <cp:keywords/>
  <dc:description/>
  <cp:lastModifiedBy>www.PHILka.RU</cp:lastModifiedBy>
  <cp:lastPrinted>2009-05-27T11:41:01Z</cp:lastPrinted>
  <dcterms:created xsi:type="dcterms:W3CDTF">2009-05-24T08:35:02Z</dcterms:created>
  <dcterms:modified xsi:type="dcterms:W3CDTF">2010-02-27T17:14:54Z</dcterms:modified>
  <cp:category/>
  <cp:version/>
  <cp:contentType/>
  <cp:contentStatus/>
</cp:coreProperties>
</file>