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<sst xmlns="http://schemas.openxmlformats.org/spreadsheetml/2006/main" count="53" uniqueCount="39">
  <si>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план</t>
  </si>
  <si>
    <t>факт</t>
  </si>
  <si>
    <t>Объем производства, шт.</t>
  </si>
  <si>
    <t>ячейки с данными</t>
  </si>
  <si>
    <t>ячейки с формулами</t>
  </si>
  <si>
    <t>Материал А</t>
  </si>
  <si>
    <t>Материал Б</t>
  </si>
  <si>
    <t>Материал В</t>
  </si>
  <si>
    <t>Всего по продукту1</t>
  </si>
  <si>
    <t>Всего по продукту2</t>
  </si>
  <si>
    <t>Наименование</t>
  </si>
  <si>
    <t>Изменение материальных затрат, тыс. руб.</t>
  </si>
  <si>
    <t>общее</t>
  </si>
  <si>
    <t>в т.ч. за счет:</t>
  </si>
  <si>
    <t>объема выпуска</t>
  </si>
  <si>
    <t>Продукт 1</t>
  </si>
  <si>
    <t>Продукт 2</t>
  </si>
  <si>
    <t>Итого</t>
  </si>
  <si>
    <t>Показатель</t>
  </si>
  <si>
    <t>Сумма, руб.</t>
  </si>
  <si>
    <t>Изменение объема производства продукции</t>
  </si>
  <si>
    <t>Изменение структуры производства</t>
  </si>
  <si>
    <t>Трудоемкость продукции, чел.час/ед.</t>
  </si>
  <si>
    <t>Среднечасовая оплата труда, руб.</t>
  </si>
  <si>
    <t>Прямые трудовые затраты на продукт, руб.</t>
  </si>
  <si>
    <t>Вид продукта</t>
  </si>
  <si>
    <t>Исходные данные</t>
  </si>
  <si>
    <t>Трудовые затраты, тыс. руб.</t>
  </si>
  <si>
    <t>Анализ прямых трудовых затрат по видам продукции</t>
  </si>
  <si>
    <t>Общая сумма прямых тудовых затрат на производство продукции</t>
  </si>
  <si>
    <t>трудоемкость</t>
  </si>
  <si>
    <t>ср.часовая оплата</t>
  </si>
  <si>
    <t>ЗПусл3</t>
  </si>
  <si>
    <t>ЗПп</t>
  </si>
  <si>
    <t>ЗПусл1</t>
  </si>
  <si>
    <t>ЗПусл2</t>
  </si>
  <si>
    <t>ЗПф</t>
  </si>
  <si>
    <t>Изменение трудоемкости</t>
  </si>
  <si>
    <t>Изменение уровня оплаты труда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</si>
</sst>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0.0%"/>
    <numFmt numFmtId="167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/>
    </xf>
    <xf numFmtId="0" fontId="20" fillId="0" borderId="0" xfId="0" applyFont="1" applyAlignment="1">
      <alignment vertical="top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20" fillId="33" borderId="10" xfId="0" applyFont="1" applyFill="1" applyBorder="1" applyAlignment="1">
      <alignment vertical="center" wrapText="1"/>
    </xf>
    <xf numFmtId="165" fontId="20" fillId="33" borderId="10" xfId="0" applyNumberFormat="1" applyFont="1" applyFill="1" applyBorder="1" applyAlignment="1">
      <alignment horizontal="center" vertical="center"/>
    </xf>
    <xf numFmtId="164" fontId="20" fillId="31" borderId="10" xfId="0" applyNumberFormat="1" applyFont="1" applyFill="1" applyBorder="1" applyAlignment="1">
      <alignment horizontal="center" vertical="center"/>
    </xf>
    <xf numFmtId="165" fontId="20" fillId="31" borderId="10" xfId="0" applyNumberFormat="1" applyFont="1" applyFill="1" applyBorder="1" applyAlignment="1">
      <alignment horizontal="center" vertical="center"/>
    </xf>
    <xf numFmtId="167" fontId="20" fillId="34" borderId="10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4" borderId="0" xfId="0" applyNumberFormat="1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67" fontId="21" fillId="3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167" fontId="21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1.7109375" style="1" customWidth="1"/>
    <col min="2" max="2" width="18.8515625" style="1" customWidth="1"/>
    <col min="3" max="3" width="9.140625" style="1" customWidth="1"/>
    <col min="4" max="16384" width="9.140625" style="1" customWidth="1"/>
  </cols>
  <sheetData>
    <row r="1" ht="15">
      <c r="B1" s="1" t="s">
        <v>26</v>
      </c>
    </row>
    <row r="2" spans="2:15" ht="50.25" customHeight="1">
      <c r="B2" s="2" t="s">
        <v>25</v>
      </c>
      <c r="C2" s="2" t="s">
        <v>2</v>
      </c>
      <c r="D2" s="2"/>
      <c r="E2" s="2" t="s">
        <v>22</v>
      </c>
      <c r="F2" s="2"/>
      <c r="G2" s="2" t="s">
        <v>23</v>
      </c>
      <c r="H2" s="2"/>
      <c r="J2" s="3" t="s">
        <v>24</v>
      </c>
      <c r="K2" s="4"/>
      <c r="L2" s="5"/>
      <c r="N2" s="6"/>
      <c r="O2" s="7" t="s">
        <v>3</v>
      </c>
    </row>
    <row r="3" spans="2:15" ht="15">
      <c r="B3" s="2"/>
      <c r="C3" s="8" t="s">
        <v>0</v>
      </c>
      <c r="D3" s="9" t="s">
        <v>1</v>
      </c>
      <c r="E3" s="8" t="s">
        <v>0</v>
      </c>
      <c r="F3" s="9" t="s">
        <v>1</v>
      </c>
      <c r="G3" s="8" t="s">
        <v>0</v>
      </c>
      <c r="H3" s="9" t="s">
        <v>1</v>
      </c>
      <c r="J3" s="8" t="s">
        <v>0</v>
      </c>
      <c r="K3" s="8" t="s">
        <v>32</v>
      </c>
      <c r="L3" s="9" t="s">
        <v>1</v>
      </c>
      <c r="N3" s="10"/>
      <c r="O3" s="7" t="s">
        <v>4</v>
      </c>
    </row>
    <row r="4" spans="2:12" ht="15">
      <c r="B4" s="11" t="s">
        <v>15</v>
      </c>
      <c r="C4" s="14">
        <v>10</v>
      </c>
      <c r="D4" s="14">
        <v>12</v>
      </c>
      <c r="E4" s="13">
        <v>3.08</v>
      </c>
      <c r="F4" s="13">
        <v>2.9700000000000006</v>
      </c>
      <c r="G4" s="14">
        <v>434.8</v>
      </c>
      <c r="H4" s="14">
        <v>565.2</v>
      </c>
      <c r="J4" s="15">
        <f>E4*G4</f>
        <v>1339.184</v>
      </c>
      <c r="K4" s="15">
        <f>F4*G4</f>
        <v>1291.3560000000002</v>
      </c>
      <c r="L4" s="15">
        <f>F4*H4</f>
        <v>1678.6440000000005</v>
      </c>
    </row>
    <row r="5" spans="2:12" ht="15">
      <c r="B5" s="11" t="s">
        <v>16</v>
      </c>
      <c r="C5" s="14">
        <v>10</v>
      </c>
      <c r="D5" s="14">
        <v>9</v>
      </c>
      <c r="E5" s="13">
        <v>2.75</v>
      </c>
      <c r="F5" s="13">
        <v>2.75</v>
      </c>
      <c r="G5" s="14">
        <v>87</v>
      </c>
      <c r="H5" s="14">
        <v>104.4</v>
      </c>
      <c r="J5" s="15">
        <f>E5*G5</f>
        <v>239.25</v>
      </c>
      <c r="K5" s="15">
        <f>F5*G5</f>
        <v>239.25</v>
      </c>
      <c r="L5" s="15">
        <f>F5*H5</f>
        <v>287.1</v>
      </c>
    </row>
    <row r="7" spans="10:12" ht="15">
      <c r="J7" s="17">
        <f>C5+C4</f>
        <v>20</v>
      </c>
      <c r="K7" s="17">
        <f>D5+D4</f>
        <v>21</v>
      </c>
      <c r="L7" s="18">
        <f>K7/J7</f>
        <v>1.05</v>
      </c>
    </row>
    <row r="8" ht="15">
      <c r="B8" s="1" t="s">
        <v>28</v>
      </c>
    </row>
    <row r="9" spans="2:10" ht="27" customHeight="1">
      <c r="B9" s="19" t="s">
        <v>10</v>
      </c>
      <c r="C9" s="20" t="s">
        <v>27</v>
      </c>
      <c r="D9" s="21"/>
      <c r="E9" s="21"/>
      <c r="F9" s="22"/>
      <c r="G9" s="20" t="s">
        <v>11</v>
      </c>
      <c r="H9" s="21"/>
      <c r="I9" s="21"/>
      <c r="J9" s="22"/>
    </row>
    <row r="10" spans="2:10" ht="27" customHeight="1">
      <c r="B10" s="23"/>
      <c r="C10" s="19" t="s">
        <v>33</v>
      </c>
      <c r="D10" s="19" t="s">
        <v>34</v>
      </c>
      <c r="E10" s="19" t="s">
        <v>35</v>
      </c>
      <c r="F10" s="19" t="s">
        <v>36</v>
      </c>
      <c r="G10" s="19" t="s">
        <v>12</v>
      </c>
      <c r="H10" s="20" t="s">
        <v>13</v>
      </c>
      <c r="I10" s="21"/>
      <c r="J10" s="22"/>
    </row>
    <row r="11" spans="2:10" ht="45">
      <c r="B11" s="24"/>
      <c r="C11" s="24"/>
      <c r="D11" s="24"/>
      <c r="E11" s="24"/>
      <c r="F11" s="24"/>
      <c r="G11" s="24"/>
      <c r="H11" s="25" t="s">
        <v>14</v>
      </c>
      <c r="I11" s="25" t="s">
        <v>30</v>
      </c>
      <c r="J11" s="25" t="s">
        <v>31</v>
      </c>
    </row>
    <row r="12" spans="2:10" ht="15">
      <c r="B12" s="11" t="s">
        <v>15</v>
      </c>
      <c r="C12" s="15">
        <f>C4*J4</f>
        <v>13391.84</v>
      </c>
      <c r="D12" s="15">
        <f>C12*D4/C4</f>
        <v>16070.208000000002</v>
      </c>
      <c r="E12" s="15">
        <f>D4*K4</f>
        <v>15496.272000000003</v>
      </c>
      <c r="F12" s="15">
        <f>D4*L4</f>
        <v>20143.728000000006</v>
      </c>
      <c r="G12" s="15">
        <f>F12-C12</f>
        <v>6751.888000000006</v>
      </c>
      <c r="H12" s="15">
        <f aca="true" t="shared" si="0" ref="H12:J13">D12-C12</f>
        <v>2678.368000000002</v>
      </c>
      <c r="I12" s="15">
        <f t="shared" si="0"/>
        <v>-573.9359999999997</v>
      </c>
      <c r="J12" s="15">
        <f t="shared" si="0"/>
        <v>4647.456000000004</v>
      </c>
    </row>
    <row r="13" spans="2:10" ht="15">
      <c r="B13" s="11" t="s">
        <v>16</v>
      </c>
      <c r="C13" s="15">
        <f>C5*J5</f>
        <v>2392.5</v>
      </c>
      <c r="D13" s="15">
        <f>C13*D5/C5</f>
        <v>2153.25</v>
      </c>
      <c r="E13" s="15">
        <f>D5*K5</f>
        <v>2153.25</v>
      </c>
      <c r="F13" s="15">
        <f>D5*L5</f>
        <v>2583.9</v>
      </c>
      <c r="G13" s="15">
        <f>F13-C13</f>
        <v>191.4000000000001</v>
      </c>
      <c r="H13" s="15">
        <f t="shared" si="0"/>
        <v>-239.25</v>
      </c>
      <c r="I13" s="15">
        <f t="shared" si="0"/>
        <v>0</v>
      </c>
      <c r="J13" s="15">
        <f t="shared" si="0"/>
        <v>430.6500000000001</v>
      </c>
    </row>
    <row r="14" spans="2:10" ht="15">
      <c r="B14" s="26" t="s">
        <v>17</v>
      </c>
      <c r="C14" s="27">
        <f aca="true" t="shared" si="1" ref="C14:J14">SUM(C12:C13)</f>
        <v>15784.34</v>
      </c>
      <c r="D14" s="27">
        <f t="shared" si="1"/>
        <v>18223.458000000002</v>
      </c>
      <c r="E14" s="27">
        <f t="shared" si="1"/>
        <v>17649.522000000004</v>
      </c>
      <c r="F14" s="27">
        <f t="shared" si="1"/>
        <v>22727.628000000008</v>
      </c>
      <c r="G14" s="27">
        <f t="shared" si="1"/>
        <v>6943.288000000006</v>
      </c>
      <c r="H14" s="27">
        <f t="shared" si="1"/>
        <v>2439.118000000002</v>
      </c>
      <c r="I14" s="27">
        <f t="shared" si="1"/>
        <v>-573.9359999999997</v>
      </c>
      <c r="J14" s="27">
        <f t="shared" si="1"/>
        <v>5078.106000000003</v>
      </c>
    </row>
    <row r="17" ht="15">
      <c r="B17" s="1" t="s">
        <v>29</v>
      </c>
    </row>
    <row r="18" spans="2:3" ht="30">
      <c r="B18" s="8" t="s">
        <v>18</v>
      </c>
      <c r="C18" s="8" t="s">
        <v>19</v>
      </c>
    </row>
    <row r="19" spans="2:10" ht="15">
      <c r="B19" s="11" t="s">
        <v>33</v>
      </c>
      <c r="C19" s="15">
        <f>C14</f>
        <v>15784.34</v>
      </c>
      <c r="E19" s="15">
        <f>C20-C19</f>
        <v>789.2170000000006</v>
      </c>
      <c r="F19" s="28" t="s">
        <v>20</v>
      </c>
      <c r="G19" s="28"/>
      <c r="H19" s="28"/>
      <c r="I19" s="28"/>
      <c r="J19" s="28"/>
    </row>
    <row r="20" spans="2:10" ht="15">
      <c r="B20" s="11" t="s">
        <v>34</v>
      </c>
      <c r="C20" s="15">
        <f>C19*L7</f>
        <v>16573.557</v>
      </c>
      <c r="E20" s="15">
        <f>C21-C20</f>
        <v>1649.900999999998</v>
      </c>
      <c r="F20" s="28" t="s">
        <v>21</v>
      </c>
      <c r="G20" s="28"/>
      <c r="H20" s="28"/>
      <c r="I20" s="28"/>
      <c r="J20" s="28"/>
    </row>
    <row r="21" spans="2:10" ht="15">
      <c r="B21" s="11" t="s">
        <v>35</v>
      </c>
      <c r="C21" s="15">
        <f>D4*J4+D5*J5</f>
        <v>18223.458</v>
      </c>
      <c r="E21" s="15">
        <f>C22-C21</f>
        <v>-573.9359999999942</v>
      </c>
      <c r="F21" s="28" t="s">
        <v>37</v>
      </c>
      <c r="G21" s="28"/>
      <c r="H21" s="28"/>
      <c r="I21" s="28"/>
      <c r="J21" s="28"/>
    </row>
    <row r="22" spans="2:10" ht="15">
      <c r="B22" s="11" t="s">
        <v>32</v>
      </c>
      <c r="C22" s="15">
        <f>D4*K4+D5*K5</f>
        <v>17649.522000000004</v>
      </c>
      <c r="E22" s="15">
        <f>C23-C22</f>
        <v>5078.106000000003</v>
      </c>
      <c r="F22" s="28" t="s">
        <v>38</v>
      </c>
      <c r="G22" s="28"/>
      <c r="H22" s="28"/>
      <c r="I22" s="28"/>
      <c r="J22" s="28"/>
    </row>
    <row r="23" spans="2:5" ht="15">
      <c r="B23" s="11" t="s">
        <v>36</v>
      </c>
      <c r="C23" s="15">
        <f>F14</f>
        <v>22727.628000000008</v>
      </c>
      <c r="E23" s="29">
        <f>SUM(E19:E22)</f>
        <v>6943.288000000008</v>
      </c>
    </row>
    <row r="45" spans="2:14" ht="15">
      <c r="B45" s="11" t="s">
        <v>7</v>
      </c>
      <c r="C45" s="12"/>
      <c r="D45" s="12"/>
      <c r="E45" s="13">
        <v>1.1</v>
      </c>
      <c r="F45" s="13">
        <v>1.19</v>
      </c>
      <c r="G45" s="14">
        <v>43.5</v>
      </c>
      <c r="H45" s="14">
        <v>48.5</v>
      </c>
      <c r="J45" s="15">
        <f>E45*G45</f>
        <v>47.85</v>
      </c>
      <c r="K45" s="15">
        <f>F45*G45</f>
        <v>51.765</v>
      </c>
      <c r="L45" s="15">
        <f>F45*H45</f>
        <v>57.714999999999996</v>
      </c>
      <c r="N45" s="1">
        <v>1.15</v>
      </c>
    </row>
    <row r="46" spans="2:12" ht="15">
      <c r="B46" s="11" t="s">
        <v>8</v>
      </c>
      <c r="E46" s="16"/>
      <c r="F46" s="16"/>
      <c r="G46" s="12"/>
      <c r="H46" s="12"/>
      <c r="J46" s="15">
        <f>SUM(J4:J45)</f>
        <v>11802.496000000008</v>
      </c>
      <c r="K46" s="15">
        <f>SUM(K4:K45)</f>
        <v>1603.3710000000003</v>
      </c>
      <c r="L46" s="15">
        <f>SUM(L4:L45)</f>
        <v>2024.5090000000005</v>
      </c>
    </row>
    <row r="47" spans="2:12" ht="15">
      <c r="B47" s="11" t="s">
        <v>5</v>
      </c>
      <c r="C47" s="12"/>
      <c r="D47" s="12"/>
      <c r="E47" s="13">
        <v>3.12</v>
      </c>
      <c r="F47" s="13">
        <v>3</v>
      </c>
      <c r="G47" s="14">
        <v>260.9</v>
      </c>
      <c r="H47" s="14">
        <v>313</v>
      </c>
      <c r="J47" s="15">
        <f>E47*G47</f>
        <v>814.0079999999999</v>
      </c>
      <c r="K47" s="15">
        <f>F47*G47</f>
        <v>782.6999999999999</v>
      </c>
      <c r="L47" s="15">
        <f>F47*H47</f>
        <v>939</v>
      </c>
    </row>
    <row r="48" spans="2:12" ht="15">
      <c r="B48" s="11" t="s">
        <v>6</v>
      </c>
      <c r="C48" s="12"/>
      <c r="D48" s="12"/>
      <c r="E48" s="13">
        <v>3</v>
      </c>
      <c r="F48" s="13">
        <v>3.12</v>
      </c>
      <c r="G48" s="14">
        <v>65.2</v>
      </c>
      <c r="H48" s="14">
        <v>62.6</v>
      </c>
      <c r="J48" s="15">
        <f>E48*G48</f>
        <v>195.60000000000002</v>
      </c>
      <c r="K48" s="15">
        <f>F48*G48</f>
        <v>203.424</v>
      </c>
      <c r="L48" s="15">
        <f>F48*H48</f>
        <v>195.312</v>
      </c>
    </row>
    <row r="49" spans="2:12" ht="15">
      <c r="B49" s="11" t="s">
        <v>7</v>
      </c>
      <c r="C49" s="12"/>
      <c r="D49" s="12"/>
      <c r="E49" s="13">
        <v>0.6</v>
      </c>
      <c r="F49" s="13">
        <v>0.6</v>
      </c>
      <c r="G49" s="14">
        <v>60.9</v>
      </c>
      <c r="H49" s="14">
        <v>70.9</v>
      </c>
      <c r="J49" s="15">
        <f>E49*G49</f>
        <v>36.54</v>
      </c>
      <c r="K49" s="15">
        <f>F49*G49</f>
        <v>36.54</v>
      </c>
      <c r="L49" s="15">
        <f>F49*H49</f>
        <v>42.54</v>
      </c>
    </row>
    <row r="50" spans="2:12" ht="15">
      <c r="B50" s="11" t="s">
        <v>9</v>
      </c>
      <c r="E50" s="16"/>
      <c r="F50" s="16"/>
      <c r="G50" s="12"/>
      <c r="H50" s="12"/>
      <c r="J50" s="15">
        <f>SUM(J47:J49)</f>
        <v>1046.148</v>
      </c>
      <c r="K50" s="15">
        <f>SUM(K47:K49)</f>
        <v>1022.6639999999999</v>
      </c>
      <c r="L50" s="15">
        <f>SUM(L47:L49)</f>
        <v>1176.8519999999999</v>
      </c>
    </row>
  </sheetData>
  <sheetProtection/>
  <mergeCells count="18">
    <mergeCell ref="F21:J21"/>
    <mergeCell ref="F22:J22"/>
    <mergeCell ref="E10:E11"/>
    <mergeCell ref="F10:F11"/>
    <mergeCell ref="G10:G11"/>
    <mergeCell ref="H10:J10"/>
    <mergeCell ref="F19:J19"/>
    <mergeCell ref="F20:J20"/>
    <mergeCell ref="B2:B3"/>
    <mergeCell ref="C2:D2"/>
    <mergeCell ref="E2:F2"/>
    <mergeCell ref="G2:H2"/>
    <mergeCell ref="J2:L2"/>
    <mergeCell ref="B9:B11"/>
    <mergeCell ref="C9:F9"/>
    <mergeCell ref="G9:J9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Nplan</dc:creator>
  <cp:keywords/>
  <dc:description/>
  <cp:lastModifiedBy>Batr Barvaev</cp:lastModifiedBy>
  <cp:lastPrinted>2014-12-16T10:28:18Z</cp:lastPrinted>
  <dcterms:created xsi:type="dcterms:W3CDTF">2014-12-11T11:18:42Z</dcterms:created>
  <dcterms:modified xsi:type="dcterms:W3CDTF">2014-12-16T12:10:12Z</dcterms:modified>
  <cp:category/>
  <cp:version/>
  <cp:contentType/>
  <cp:contentStatus/>
</cp:coreProperties>
</file>