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965" activeTab="1"/>
  </bookViews>
  <sheets>
    <sheet name="Форма 1" sheetId="1" r:id="rId1"/>
    <sheet name="Форма 2" sheetId="2" r:id="rId2"/>
    <sheet name="Экспресс" sheetId="3" r:id="rId3"/>
  </sheets>
  <definedNames/>
  <calcPr fullCalcOnLoad="1"/>
</workbook>
</file>

<file path=xl/sharedStrings.xml><?xml version="1.0" encoding="utf-8"?>
<sst xmlns="http://schemas.openxmlformats.org/spreadsheetml/2006/main" count="151" uniqueCount="144">
  <si>
    <t>БУХГАЛТЕРСКИЙ БАЛАНС</t>
  </si>
  <si>
    <t>АКТИВ</t>
  </si>
  <si>
    <t>Код показателя</t>
  </si>
  <si>
    <t>На начало отчетного года</t>
  </si>
  <si>
    <t>1 квартал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</si>
  <si>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</si>
  <si>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</si>
  <si>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</si>
  <si>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</si>
  <si>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</si>
  <si>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</si>
  <si>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</si>
  <si>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</si>
  <si>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</si>
  <si>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</si>
  <si>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Запасы, 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</si>
  <si>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</si>
  <si>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</si>
  <si>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</si>
  <si>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</si>
  <si>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</si>
  <si>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</si>
  <si>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</si>
  <si>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</si>
  <si>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</si>
  <si>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</si>
  <si>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</si>
  <si>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в том числе задолженность участников по взносам в уставный капитал</t>
  </si>
  <si>
    <t>Краткосрочные финансовые вложения</t>
  </si>
  <si>
    <t>250</t>
  </si>
  <si>
    <t>в том числе собственные акции, выкупленные у акционеров</t>
  </si>
  <si>
    <t>Денежные средства</t>
  </si>
  <si>
    <t>260</t>
  </si>
  <si>
    <t>Прочие оборотные активы</t>
  </si>
  <si>
    <t>270</t>
  </si>
  <si>
    <t>ИТОГО по разделу II</t>
  </si>
  <si>
    <t>БАЛАНС</t>
  </si>
  <si>
    <t>ПАССИВ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</si>
  <si>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</si>
  <si>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</si>
  <si>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</si>
  <si>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</si>
  <si>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Добавочный капитал</t>
  </si>
  <si>
    <t>420</t>
  </si>
  <si>
    <t>Резервный капитал, в том числе:</t>
  </si>
  <si>
    <t>430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</si>
  <si>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</si>
  <si>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</si>
  <si>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</si>
  <si>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</si>
  <si>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</si>
  <si>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</si>
  <si>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</si>
  <si>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</si>
  <si>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</si>
  <si>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</si>
  <si>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</si>
  <si>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V. КРАТКОСРОЧНЫЕ ОБЯЗАТЕЛЬСТВА</t>
  </si>
  <si>
    <t>Кредиторская задолженность, в том числе: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</si>
  <si>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</si>
  <si>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</si>
  <si>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</si>
  <si>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</si>
  <si>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</si>
  <si>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</si>
  <si>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</si>
  <si>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</si>
  <si>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</si>
  <si>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</si>
  <si>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</si>
  <si>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</si>
  <si>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</si>
  <si>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</si>
  <si>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На конец отчетного  периода</t>
  </si>
  <si>
    <t>ОТЧЕТ О ПРИБЫЛЯХ И УБЫТКАХ</t>
  </si>
  <si>
    <t>Показатель</t>
  </si>
  <si>
    <t>Наименование</t>
  </si>
  <si>
    <t>код</t>
  </si>
  <si>
    <t>Отчетный период</t>
  </si>
  <si>
    <t>Аналогичный период прошлого года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</si>
  <si>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</si>
  <si>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</si>
  <si>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</si>
  <si>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</si>
  <si>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</si>
  <si>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</si>
  <si>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</si>
  <si>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</si>
  <si>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</si>
  <si>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</si>
  <si>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</si>
  <si>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</si>
  <si>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</si>
  <si>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</si>
  <si>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</si>
  <si>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</si>
  <si>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</si>
  <si>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</si>
  <si>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</si>
  <si>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</si>
  <si>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</si>
  <si>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</si>
  <si>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расходы</t>
  </si>
  <si>
    <t>100</t>
  </si>
  <si>
    <t>ВНЕРЕАЛИЗАЦИОННЫЕ ДОХОДЫ И РАСХОДЫ</t>
  </si>
  <si>
    <t>Внереализационные доходы</t>
  </si>
  <si>
    <t>120</t>
  </si>
  <si>
    <t>Внереализационные расходы</t>
  </si>
  <si>
    <t>130</t>
  </si>
  <si>
    <t>Прибыль (убыток) до налогообложения</t>
  </si>
  <si>
    <t>140</t>
  </si>
  <si>
    <t>141</t>
  </si>
  <si>
    <t>142</t>
  </si>
  <si>
    <t>Текущий налог на прибыль</t>
  </si>
  <si>
    <t>150</t>
  </si>
  <si>
    <t>Чистая прибыль (убыток) отчетного периода</t>
  </si>
  <si>
    <t>190</t>
  </si>
  <si>
    <t>Совокупность аналитических показателей для экспресс-анализа</t>
  </si>
  <si>
    <t>Направление анализа</t>
  </si>
  <si>
    <t>1. Величина основных средств</t>
  </si>
  <si>
    <t>2. Доля ОС в общей сумме активов</t>
  </si>
  <si>
    <t>3. Коэффициент износа основных средств</t>
  </si>
  <si>
    <t xml:space="preserve">4. Общая сумма хозяйственных средств </t>
  </si>
  <si>
    <t>1. Величина собственных средств (собственный капитал)</t>
  </si>
  <si>
    <t xml:space="preserve">1. Убытки </t>
  </si>
  <si>
    <t xml:space="preserve"> Значение на начало года</t>
  </si>
  <si>
    <t xml:space="preserve"> Значение на конец года</t>
  </si>
  <si>
    <t>1.1. Оценка имущественного положения</t>
  </si>
  <si>
    <t>1.2. Оценка финансового положения</t>
  </si>
  <si>
    <t>2. Коэффициент текущей ликвидности</t>
  </si>
  <si>
    <t>3. Коэффициент абсолютной ликвидности</t>
  </si>
  <si>
    <t>4. Коэффициент автономии</t>
  </si>
  <si>
    <t>5.. Доля долгосрочных заемных средств в в общей сумме источников</t>
  </si>
  <si>
    <t xml:space="preserve">6. Коэффициент обеспеченности собственными оборотными средствами </t>
  </si>
  <si>
    <t>Норматив</t>
  </si>
  <si>
    <t>от 1,5 до 2,5</t>
  </si>
  <si>
    <t>от 0,2</t>
  </si>
  <si>
    <t>от 0,5</t>
  </si>
  <si>
    <t>от 0,1</t>
  </si>
  <si>
    <t>1.3. Наличие "больных"статей баланса</t>
  </si>
  <si>
    <t xml:space="preserve">4. Векселя выданные (полученные) просроченные </t>
  </si>
  <si>
    <t>3. Просроченная дебиторская и кредиторская задолженность</t>
  </si>
  <si>
    <t>2. Кредиты и займы, не погашенные в срок</t>
  </si>
  <si>
    <t>Сумма накопленного износа из формы 5 баланса стр. 140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</si>
</sst>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.0_ ;[Red]\-#,##0.0\ "/>
    <numFmt numFmtId="170" formatCode="#,##0_ ;[Red]\-#,##0\ "/>
    <numFmt numFmtId="171" formatCode="0.0%"/>
    <numFmt numFmtId="172" formatCode="0.000"/>
    <numFmt numFmtId="173" formatCode="#,##0.000_ ;[Red]\-#,##0.000\ 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#,##0.0000_ ;[Red]\-#,##0.0000\ "/>
    <numFmt numFmtId="182" formatCode="0.000%"/>
    <numFmt numFmtId="183" formatCode="#,##0.000"/>
    <numFmt numFmtId="184" formatCode="[$-FC19]d\ mmmm\ yyyy\ &quot;г.&quot;"/>
    <numFmt numFmtId="185" formatCode="[$-F419]yyyy\,\ mmmm;@"/>
    <numFmt numFmtId="186" formatCode="[Red][&lt;0.5]0.00;[&gt;0.5]0.00;General"/>
    <numFmt numFmtId="187" formatCode="[Red][&gt;1]0.00;[&lt;1]0.00;General"/>
    <numFmt numFmtId="188" formatCode="[Red][&lt;0.6]0.00;[Red][&gt;0.8]0.00;0.00"/>
    <numFmt numFmtId="189" formatCode="0.000000E+00;\"/>
    <numFmt numFmtId="190" formatCode="0.000000E+00;\"/>
    <numFmt numFmtId="191" formatCode="0.0000000E+00;\"/>
    <numFmt numFmtId="192" formatCode="0.00000000E+00;\"/>
    <numFmt numFmtId="193" formatCode="0.000000000E+00;\"/>
    <numFmt numFmtId="194" formatCode="0.0000000000E+00;\"/>
    <numFmt numFmtId="195" formatCode="0.00000000000E+00;\"/>
    <numFmt numFmtId="196" formatCode="0.000000000000E+00;\"/>
    <numFmt numFmtId="197" formatCode="0.0000000000000E+00;\"/>
    <numFmt numFmtId="198" formatCode="0.00000000000000E+00;\"/>
    <numFmt numFmtId="199" formatCode="0.000000000000000E+00;\"/>
    <numFmt numFmtId="200" formatCode="0.00000E+00;\"/>
    <numFmt numFmtId="201" formatCode="0.0000E+00;\"/>
    <numFmt numFmtId="202" formatCode="0.000E+00;\"/>
    <numFmt numFmtId="203" formatCode="0.00E+00;\"/>
    <numFmt numFmtId="204" formatCode="0.0E+00;\"/>
    <numFmt numFmtId="205" formatCode="0E+00;\"/>
    <numFmt numFmtId="206" formatCode="0.000000000"/>
    <numFmt numFmtId="207" formatCode="0.0000000000"/>
  </numFmts>
  <fonts count="6">
    <font>
      <sz val="9"/>
      <name val="Arial Cyr"/>
      <family val="0"/>
    </font>
    <font>
      <u val="single"/>
      <sz val="9"/>
      <color indexed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18" applyFont="1" applyFill="1" applyProtection="1">
      <alignment/>
      <protection hidden="1"/>
    </xf>
    <xf numFmtId="0" fontId="0" fillId="0" borderId="1" xfId="18" applyFont="1" applyFill="1" applyBorder="1" applyAlignment="1" applyProtection="1">
      <alignment horizontal="center" vertical="center" wrapText="1"/>
      <protection hidden="1"/>
    </xf>
    <xf numFmtId="0" fontId="0" fillId="0" borderId="0" xfId="18" applyFont="1" applyFill="1" applyAlignment="1" applyProtection="1">
      <alignment horizontal="center" vertical="center" wrapText="1"/>
      <protection hidden="1"/>
    </xf>
    <xf numFmtId="0" fontId="0" fillId="0" borderId="2" xfId="18" applyFont="1" applyFill="1" applyBorder="1" applyAlignment="1" applyProtection="1">
      <alignment vertical="center" wrapText="1"/>
      <protection hidden="1"/>
    </xf>
    <xf numFmtId="0" fontId="0" fillId="0" borderId="3" xfId="18" applyFont="1" applyFill="1" applyBorder="1" applyAlignment="1" applyProtection="1">
      <alignment horizontal="center" vertical="center"/>
      <protection hidden="1"/>
    </xf>
    <xf numFmtId="170" fontId="0" fillId="0" borderId="4" xfId="18" applyNumberFormat="1" applyFont="1" applyFill="1" applyBorder="1" applyAlignment="1" applyProtection="1">
      <alignment vertical="center"/>
      <protection locked="0"/>
    </xf>
    <xf numFmtId="170" fontId="0" fillId="0" borderId="5" xfId="18" applyNumberFormat="1" applyFont="1" applyFill="1" applyBorder="1" applyAlignment="1" applyProtection="1">
      <alignment vertical="center"/>
      <protection locked="0"/>
    </xf>
    <xf numFmtId="0" fontId="0" fillId="0" borderId="6" xfId="18" applyFont="1" applyFill="1" applyBorder="1" applyAlignment="1" applyProtection="1">
      <alignment vertical="center" wrapText="1"/>
      <protection hidden="1"/>
    </xf>
    <xf numFmtId="0" fontId="0" fillId="0" borderId="7" xfId="18" applyFont="1" applyFill="1" applyBorder="1" applyAlignment="1" applyProtection="1">
      <alignment horizontal="center" vertical="center"/>
      <protection hidden="1"/>
    </xf>
    <xf numFmtId="170" fontId="0" fillId="0" borderId="8" xfId="18" applyNumberFormat="1" applyFont="1" applyFill="1" applyBorder="1" applyAlignment="1" applyProtection="1">
      <alignment vertical="center"/>
      <protection locked="0"/>
    </xf>
    <xf numFmtId="170" fontId="0" fillId="0" borderId="9" xfId="18" applyNumberFormat="1" applyFont="1" applyFill="1" applyBorder="1" applyAlignment="1" applyProtection="1">
      <alignment vertical="center"/>
      <protection locked="0"/>
    </xf>
    <xf numFmtId="0" fontId="0" fillId="0" borderId="10" xfId="18" applyFont="1" applyFill="1" applyBorder="1" applyAlignment="1" applyProtection="1">
      <alignment vertical="center" wrapText="1"/>
      <protection hidden="1"/>
    </xf>
    <xf numFmtId="0" fontId="0" fillId="0" borderId="11" xfId="18" applyFont="1" applyFill="1" applyBorder="1" applyAlignment="1" applyProtection="1">
      <alignment horizontal="center" vertical="center"/>
      <protection hidden="1"/>
    </xf>
    <xf numFmtId="170" fontId="0" fillId="0" borderId="12" xfId="18" applyNumberFormat="1" applyFont="1" applyFill="1" applyBorder="1" applyAlignment="1" applyProtection="1">
      <alignment vertical="center"/>
      <protection locked="0"/>
    </xf>
    <xf numFmtId="170" fontId="0" fillId="0" borderId="13" xfId="18" applyNumberFormat="1" applyFont="1" applyFill="1" applyBorder="1" applyAlignment="1" applyProtection="1">
      <alignment vertical="center"/>
      <protection locked="0"/>
    </xf>
    <xf numFmtId="0" fontId="0" fillId="0" borderId="1" xfId="18" applyFont="1" applyFill="1" applyBorder="1" applyAlignment="1" applyProtection="1">
      <alignment vertical="center" wrapText="1"/>
      <protection hidden="1"/>
    </xf>
    <xf numFmtId="0" fontId="0" fillId="0" borderId="1" xfId="18" applyFont="1" applyFill="1" applyBorder="1" applyAlignment="1" applyProtection="1">
      <alignment horizontal="center" vertical="center"/>
      <protection hidden="1"/>
    </xf>
    <xf numFmtId="170" fontId="0" fillId="2" borderId="1" xfId="18" applyNumberFormat="1" applyFont="1" applyFill="1" applyBorder="1" applyAlignment="1" applyProtection="1">
      <alignment vertical="center"/>
      <protection hidden="1"/>
    </xf>
    <xf numFmtId="0" fontId="0" fillId="0" borderId="14" xfId="18" applyFont="1" applyFill="1" applyBorder="1" applyAlignment="1" applyProtection="1">
      <alignment horizontal="center" vertical="center"/>
      <protection hidden="1"/>
    </xf>
    <xf numFmtId="0" fontId="0" fillId="0" borderId="6" xfId="18" applyFont="1" applyFill="1" applyBorder="1" applyAlignment="1" applyProtection="1">
      <alignment horizontal="left" vertical="center" wrapText="1" indent="2"/>
      <protection hidden="1"/>
    </xf>
    <xf numFmtId="0" fontId="4" fillId="0" borderId="1" xfId="18" applyFont="1" applyFill="1" applyBorder="1" applyAlignment="1" applyProtection="1">
      <alignment vertical="center" wrapText="1"/>
      <protection hidden="1"/>
    </xf>
    <xf numFmtId="0" fontId="4" fillId="0" borderId="1" xfId="18" applyFont="1" applyFill="1" applyBorder="1" applyAlignment="1" applyProtection="1">
      <alignment horizontal="center" vertical="center"/>
      <protection hidden="1"/>
    </xf>
    <xf numFmtId="170" fontId="4" fillId="2" borderId="1" xfId="18" applyNumberFormat="1" applyFont="1" applyFill="1" applyBorder="1" applyAlignment="1" applyProtection="1">
      <alignment vertical="center"/>
      <protection hidden="1"/>
    </xf>
    <xf numFmtId="0" fontId="0" fillId="0" borderId="0" xfId="18" applyFont="1" applyFill="1" applyAlignment="1" applyProtection="1">
      <alignment vertical="center" wrapText="1"/>
      <protection hidden="1"/>
    </xf>
    <xf numFmtId="0" fontId="0" fillId="0" borderId="0" xfId="18" applyFont="1" applyFill="1" applyAlignment="1" applyProtection="1">
      <alignment horizontal="center" vertical="center"/>
      <protection hidden="1"/>
    </xf>
    <xf numFmtId="0" fontId="0" fillId="0" borderId="15" xfId="18" applyFont="1" applyFill="1" applyBorder="1" applyAlignment="1" applyProtection="1">
      <alignment horizontal="center" vertical="center"/>
      <protection hidden="1"/>
    </xf>
    <xf numFmtId="0" fontId="2" fillId="0" borderId="0" xfId="18" applyFont="1" applyFill="1" applyAlignment="1" applyProtection="1">
      <alignment horizontal="center" vertical="center" wrapText="1"/>
      <protection hidden="1"/>
    </xf>
    <xf numFmtId="169" fontId="0" fillId="0" borderId="0" xfId="18" applyNumberFormat="1" applyFont="1" applyFill="1" applyProtection="1">
      <alignment/>
      <protection hidden="1"/>
    </xf>
    <xf numFmtId="0" fontId="0" fillId="0" borderId="16" xfId="18" applyFont="1" applyFill="1" applyBorder="1" applyProtection="1">
      <alignment/>
      <protection hidden="1"/>
    </xf>
    <xf numFmtId="0" fontId="0" fillId="0" borderId="17" xfId="18" applyFont="1" applyFill="1" applyBorder="1" applyProtection="1">
      <alignment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8" applyFont="1" applyFill="1" applyBorder="1" applyAlignment="1" applyProtection="1">
      <alignment horizontal="center" vertical="center" wrapText="1"/>
      <protection hidden="1"/>
    </xf>
    <xf numFmtId="0" fontId="0" fillId="0" borderId="18" xfId="18" applyFont="1" applyFill="1" applyBorder="1" applyAlignment="1" applyProtection="1">
      <alignment/>
      <protection hidden="1"/>
    </xf>
    <xf numFmtId="0" fontId="0" fillId="0" borderId="16" xfId="18" applyFont="1" applyFill="1" applyBorder="1" applyAlignment="1" applyProtection="1">
      <alignment/>
      <protection hidden="1"/>
    </xf>
    <xf numFmtId="0" fontId="0" fillId="0" borderId="17" xfId="18" applyFont="1" applyFill="1" applyBorder="1" applyAlignment="1" applyProtection="1">
      <alignment/>
      <protection hidden="1"/>
    </xf>
    <xf numFmtId="0" fontId="0" fillId="0" borderId="19" xfId="18" applyFont="1" applyFill="1" applyBorder="1" applyAlignment="1" applyProtection="1">
      <alignment vertical="center" wrapText="1"/>
      <protection hidden="1"/>
    </xf>
    <xf numFmtId="49" fontId="0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18" applyFont="1" applyFill="1" applyBorder="1" applyAlignment="1" applyProtection="1">
      <alignment vertical="center" wrapText="1"/>
      <protection hidden="1"/>
    </xf>
    <xf numFmtId="49" fontId="0" fillId="0" borderId="6" xfId="18" applyNumberFormat="1" applyFont="1" applyFill="1" applyBorder="1" applyAlignment="1" applyProtection="1">
      <alignment horizontal="center" vertical="center" wrapText="1"/>
      <protection hidden="1"/>
    </xf>
    <xf numFmtId="170" fontId="0" fillId="2" borderId="8" xfId="18" applyNumberFormat="1" applyFont="1" applyFill="1" applyBorder="1" applyAlignment="1" applyProtection="1">
      <alignment vertical="center"/>
      <protection hidden="1"/>
    </xf>
    <xf numFmtId="170" fontId="0" fillId="2" borderId="9" xfId="18" applyNumberFormat="1" applyFont="1" applyFill="1" applyBorder="1" applyAlignment="1" applyProtection="1">
      <alignment vertical="center"/>
      <protection hidden="1"/>
    </xf>
    <xf numFmtId="0" fontId="0" fillId="0" borderId="21" xfId="18" applyFont="1" applyFill="1" applyBorder="1" applyAlignment="1" applyProtection="1">
      <alignment vertical="center" wrapText="1"/>
      <protection hidden="1"/>
    </xf>
    <xf numFmtId="49" fontId="0" fillId="0" borderId="10" xfId="18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18" applyFont="1" applyFill="1" applyBorder="1" applyAlignment="1" applyProtection="1">
      <alignment vertical="center" wrapText="1"/>
      <protection hidden="1"/>
    </xf>
    <xf numFmtId="0" fontId="0" fillId="0" borderId="16" xfId="18" applyFont="1" applyFill="1" applyBorder="1" applyAlignment="1" applyProtection="1">
      <alignment vertical="center" wrapText="1"/>
      <protection hidden="1"/>
    </xf>
    <xf numFmtId="0" fontId="0" fillId="0" borderId="17" xfId="18" applyFont="1" applyFill="1" applyBorder="1" applyAlignment="1" applyProtection="1">
      <alignment vertical="center" wrapText="1"/>
      <protection hidden="1"/>
    </xf>
    <xf numFmtId="170" fontId="0" fillId="0" borderId="19" xfId="18" applyNumberFormat="1" applyFont="1" applyFill="1" applyBorder="1" applyAlignment="1" applyProtection="1">
      <alignment vertical="center"/>
      <protection locked="0"/>
    </xf>
    <xf numFmtId="170" fontId="0" fillId="0" borderId="21" xfId="18" applyNumberFormat="1" applyFont="1" applyFill="1" applyBorder="1" applyAlignment="1" applyProtection="1">
      <alignment vertical="center"/>
      <protection locked="0"/>
    </xf>
    <xf numFmtId="170" fontId="0" fillId="0" borderId="0" xfId="18" applyNumberFormat="1" applyFont="1" applyFill="1" applyProtection="1">
      <alignment/>
      <protection hidden="1"/>
    </xf>
    <xf numFmtId="170" fontId="0" fillId="0" borderId="1" xfId="1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18" applyFont="1" applyFill="1" applyAlignment="1" applyProtection="1">
      <alignment/>
      <protection hidden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0" fontId="0" fillId="2" borderId="22" xfId="0" applyNumberFormat="1" applyFont="1" applyFill="1" applyBorder="1" applyAlignment="1">
      <alignment vertical="center"/>
    </xf>
    <xf numFmtId="170" fontId="0" fillId="2" borderId="5" xfId="0" applyNumberFormat="1" applyFont="1" applyFill="1" applyBorder="1" applyAlignment="1">
      <alignment vertical="center"/>
    </xf>
    <xf numFmtId="171" fontId="0" fillId="2" borderId="23" xfId="20" applyNumberFormat="1" applyFont="1" applyFill="1" applyBorder="1" applyAlignment="1">
      <alignment vertical="center"/>
    </xf>
    <xf numFmtId="171" fontId="0" fillId="2" borderId="9" xfId="20" applyNumberFormat="1" applyFont="1" applyFill="1" applyBorder="1" applyAlignment="1">
      <alignment vertical="center"/>
    </xf>
    <xf numFmtId="170" fontId="0" fillId="2" borderId="24" xfId="0" applyNumberFormat="1" applyFont="1" applyFill="1" applyBorder="1" applyAlignment="1">
      <alignment vertical="center"/>
    </xf>
    <xf numFmtId="170" fontId="0" fillId="2" borderId="13" xfId="0" applyNumberFormat="1" applyFont="1" applyFill="1" applyBorder="1" applyAlignment="1">
      <alignment vertical="center"/>
    </xf>
    <xf numFmtId="170" fontId="0" fillId="2" borderId="22" xfId="20" applyNumberFormat="1" applyFont="1" applyFill="1" applyBorder="1" applyAlignment="1">
      <alignment vertical="center"/>
    </xf>
    <xf numFmtId="170" fontId="0" fillId="2" borderId="5" xfId="20" applyNumberFormat="1" applyFont="1" applyFill="1" applyBorder="1" applyAlignment="1">
      <alignment vertical="center"/>
    </xf>
    <xf numFmtId="168" fontId="0" fillId="2" borderId="23" xfId="20" applyNumberFormat="1" applyFont="1" applyFill="1" applyBorder="1" applyAlignment="1">
      <alignment vertical="center"/>
    </xf>
    <xf numFmtId="168" fontId="0" fillId="2" borderId="9" xfId="20" applyNumberFormat="1" applyFont="1" applyFill="1" applyBorder="1" applyAlignment="1">
      <alignment vertical="center"/>
    </xf>
    <xf numFmtId="168" fontId="0" fillId="2" borderId="24" xfId="20" applyNumberFormat="1" applyFont="1" applyFill="1" applyBorder="1" applyAlignment="1">
      <alignment vertical="center"/>
    </xf>
    <xf numFmtId="168" fontId="0" fillId="2" borderId="13" xfId="20" applyNumberFormat="1" applyFont="1" applyFill="1" applyBorder="1" applyAlignment="1">
      <alignment vertical="center"/>
    </xf>
    <xf numFmtId="170" fontId="0" fillId="3" borderId="23" xfId="20" applyNumberFormat="1" applyFont="1" applyFill="1" applyBorder="1" applyAlignment="1">
      <alignment vertical="center"/>
    </xf>
    <xf numFmtId="170" fontId="0" fillId="3" borderId="9" xfId="20" applyNumberFormat="1" applyFont="1" applyFill="1" applyBorder="1" applyAlignment="1">
      <alignment vertical="center"/>
    </xf>
    <xf numFmtId="170" fontId="0" fillId="3" borderId="24" xfId="20" applyNumberFormat="1" applyFont="1" applyFill="1" applyBorder="1" applyAlignment="1">
      <alignment vertical="center"/>
    </xf>
    <xf numFmtId="170" fontId="0" fillId="3" borderId="13" xfId="20" applyNumberFormat="1" applyFont="1" applyFill="1" applyBorder="1" applyAlignment="1">
      <alignment vertical="center"/>
    </xf>
    <xf numFmtId="170" fontId="0" fillId="3" borderId="22" xfId="20" applyNumberFormat="1" applyFont="1" applyFill="1" applyBorder="1" applyAlignment="1">
      <alignment vertical="center"/>
    </xf>
    <xf numFmtId="170" fontId="0" fillId="3" borderId="5" xfId="20" applyNumberFormat="1" applyFont="1" applyFill="1" applyBorder="1" applyAlignment="1">
      <alignment vertical="center"/>
    </xf>
    <xf numFmtId="0" fontId="0" fillId="0" borderId="18" xfId="18" applyFont="1" applyFill="1" applyBorder="1" applyAlignment="1" applyProtection="1">
      <alignment horizontal="center" vertical="center" wrapText="1"/>
      <protection hidden="1"/>
    </xf>
    <xf numFmtId="0" fontId="0" fillId="0" borderId="16" xfId="18" applyFont="1" applyFill="1" applyBorder="1" applyAlignment="1" applyProtection="1">
      <alignment horizontal="center" vertical="center" wrapText="1"/>
      <protection hidden="1"/>
    </xf>
    <xf numFmtId="0" fontId="0" fillId="0" borderId="0" xfId="18" applyFont="1" applyFill="1" applyAlignment="1" applyProtection="1">
      <alignment horizontal="center"/>
      <protection hidden="1"/>
    </xf>
    <xf numFmtId="0" fontId="0" fillId="0" borderId="18" xfId="18" applyFont="1" applyFill="1" applyBorder="1" applyAlignment="1" applyProtection="1">
      <alignment horizontal="center"/>
      <protection hidden="1"/>
    </xf>
    <xf numFmtId="0" fontId="0" fillId="0" borderId="16" xfId="18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Analiz_Balans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workbookViewId="0" topLeftCell="A46">
      <selection activeCell="H6" sqref="H6:H10"/>
    </sheetView>
  </sheetViews>
  <sheetFormatPr defaultColWidth="9.00390625" defaultRowHeight="12"/>
  <cols>
    <col min="1" max="1" width="1.625" style="1" customWidth="1"/>
    <col min="2" max="2" width="46.125" style="1" customWidth="1"/>
    <col min="3" max="3" width="8.00390625" style="1" customWidth="1"/>
    <col min="4" max="5" width="12.75390625" style="1" customWidth="1"/>
    <col min="6" max="16384" width="8.00390625" style="1" customWidth="1"/>
  </cols>
  <sheetData>
    <row r="1" spans="2:3" ht="12">
      <c r="B1" s="85" t="s">
        <v>0</v>
      </c>
      <c r="C1" s="85"/>
    </row>
    <row r="2" spans="2:5" s="3" customFormat="1" ht="33.75">
      <c r="B2" s="2" t="s">
        <v>1</v>
      </c>
      <c r="C2" s="32" t="s">
        <v>2</v>
      </c>
      <c r="D2" s="31" t="s">
        <v>3</v>
      </c>
      <c r="E2" s="31" t="s">
        <v>73</v>
      </c>
    </row>
    <row r="3" spans="2:5" ht="12">
      <c r="B3" s="86" t="s">
        <v>5</v>
      </c>
      <c r="C3" s="87"/>
      <c r="D3" s="29"/>
      <c r="E3" s="30"/>
    </row>
    <row r="4" spans="2:5" ht="12">
      <c r="B4" s="4" t="s">
        <v>6</v>
      </c>
      <c r="C4" s="5">
        <v>110</v>
      </c>
      <c r="D4" s="6">
        <v>598175</v>
      </c>
      <c r="E4" s="7">
        <v>815627</v>
      </c>
    </row>
    <row r="5" spans="2:5" ht="12">
      <c r="B5" s="8" t="s">
        <v>7</v>
      </c>
      <c r="C5" s="9">
        <v>120</v>
      </c>
      <c r="D5" s="10">
        <v>400280596</v>
      </c>
      <c r="E5" s="11">
        <v>243485481</v>
      </c>
    </row>
    <row r="6" spans="2:5" ht="12">
      <c r="B6" s="8" t="s">
        <v>8</v>
      </c>
      <c r="C6" s="9">
        <v>130</v>
      </c>
      <c r="D6" s="10">
        <v>21320251</v>
      </c>
      <c r="E6" s="11">
        <v>14369798</v>
      </c>
    </row>
    <row r="7" spans="2:5" ht="12">
      <c r="B7" s="8" t="s">
        <v>9</v>
      </c>
      <c r="C7" s="9">
        <v>135</v>
      </c>
      <c r="D7" s="10"/>
      <c r="E7" s="11"/>
    </row>
    <row r="8" spans="2:5" ht="12">
      <c r="B8" s="8" t="s">
        <v>10</v>
      </c>
      <c r="C8" s="9">
        <v>140</v>
      </c>
      <c r="D8" s="10">
        <v>884865</v>
      </c>
      <c r="E8" s="11">
        <v>2289076</v>
      </c>
    </row>
    <row r="9" spans="2:8" ht="12">
      <c r="B9" s="8" t="s">
        <v>11</v>
      </c>
      <c r="C9" s="9">
        <v>145</v>
      </c>
      <c r="D9" s="10"/>
      <c r="E9" s="11"/>
      <c r="H9" s="59"/>
    </row>
    <row r="10" spans="2:5" ht="12">
      <c r="B10" s="12" t="s">
        <v>12</v>
      </c>
      <c r="C10" s="13">
        <v>150</v>
      </c>
      <c r="D10" s="14"/>
      <c r="E10" s="15"/>
    </row>
    <row r="11" spans="2:5" ht="12">
      <c r="B11" s="16" t="s">
        <v>13</v>
      </c>
      <c r="C11" s="17">
        <v>190</v>
      </c>
      <c r="D11" s="18">
        <f>SUM(D4:D10)</f>
        <v>423083887</v>
      </c>
      <c r="E11" s="18">
        <f>SUM(E4:E10)</f>
        <v>260959982</v>
      </c>
    </row>
    <row r="12" spans="2:5" ht="12">
      <c r="B12" s="86" t="s">
        <v>14</v>
      </c>
      <c r="C12" s="87"/>
      <c r="D12" s="29"/>
      <c r="E12" s="30"/>
    </row>
    <row r="13" spans="2:5" ht="12">
      <c r="B13" s="4" t="s">
        <v>15</v>
      </c>
      <c r="C13" s="19">
        <v>210</v>
      </c>
      <c r="D13" s="6">
        <v>248211233</v>
      </c>
      <c r="E13" s="7">
        <v>258049865</v>
      </c>
    </row>
    <row r="14" spans="2:5" ht="24">
      <c r="B14" s="20" t="s">
        <v>16</v>
      </c>
      <c r="C14" s="9">
        <v>211</v>
      </c>
      <c r="D14" s="10">
        <v>92275725</v>
      </c>
      <c r="E14" s="11">
        <v>118256309</v>
      </c>
    </row>
    <row r="15" spans="2:5" ht="12">
      <c r="B15" s="20" t="s">
        <v>17</v>
      </c>
      <c r="C15" s="9">
        <v>212</v>
      </c>
      <c r="D15" s="10"/>
      <c r="E15" s="11"/>
    </row>
    <row r="16" spans="2:5" ht="12">
      <c r="B16" s="20" t="s">
        <v>18</v>
      </c>
      <c r="C16" s="9">
        <v>213</v>
      </c>
      <c r="D16" s="10">
        <v>6867734</v>
      </c>
      <c r="E16" s="11">
        <v>8223568</v>
      </c>
    </row>
    <row r="17" spans="2:5" ht="12">
      <c r="B17" s="20" t="s">
        <v>19</v>
      </c>
      <c r="C17" s="9">
        <v>214</v>
      </c>
      <c r="D17" s="10">
        <v>49726386</v>
      </c>
      <c r="E17" s="11">
        <v>46733519</v>
      </c>
    </row>
    <row r="18" spans="2:5" ht="12">
      <c r="B18" s="20" t="s">
        <v>20</v>
      </c>
      <c r="C18" s="9">
        <v>215</v>
      </c>
      <c r="D18" s="10">
        <v>47112447</v>
      </c>
      <c r="E18" s="11">
        <v>19151261</v>
      </c>
    </row>
    <row r="19" spans="2:5" ht="12">
      <c r="B19" s="20" t="s">
        <v>21</v>
      </c>
      <c r="C19" s="9">
        <v>216</v>
      </c>
      <c r="D19" s="10">
        <v>52127075</v>
      </c>
      <c r="E19" s="11">
        <v>65563010</v>
      </c>
    </row>
    <row r="20" spans="2:5" ht="12">
      <c r="B20" s="20" t="s">
        <v>22</v>
      </c>
      <c r="C20" s="9">
        <v>217</v>
      </c>
      <c r="D20" s="10">
        <v>101866</v>
      </c>
      <c r="E20" s="11">
        <v>122198</v>
      </c>
    </row>
    <row r="21" spans="2:5" ht="24">
      <c r="B21" s="8" t="s">
        <v>23</v>
      </c>
      <c r="C21" s="9">
        <v>220</v>
      </c>
      <c r="D21" s="10">
        <v>10081258</v>
      </c>
      <c r="E21" s="11">
        <v>7990305</v>
      </c>
    </row>
    <row r="22" spans="2:5" ht="36">
      <c r="B22" s="8" t="s">
        <v>24</v>
      </c>
      <c r="C22" s="9">
        <v>230</v>
      </c>
      <c r="D22" s="10">
        <v>33512</v>
      </c>
      <c r="E22" s="11">
        <v>118118</v>
      </c>
    </row>
    <row r="23" spans="2:5" ht="12">
      <c r="B23" s="20" t="s">
        <v>25</v>
      </c>
      <c r="C23" s="9">
        <v>231</v>
      </c>
      <c r="D23" s="10">
        <v>7</v>
      </c>
      <c r="E23" s="11"/>
    </row>
    <row r="24" spans="2:5" ht="36">
      <c r="B24" s="8" t="s">
        <v>26</v>
      </c>
      <c r="C24" s="9">
        <v>240</v>
      </c>
      <c r="D24" s="10">
        <v>88480632</v>
      </c>
      <c r="E24" s="11">
        <v>113057637</v>
      </c>
    </row>
    <row r="25" spans="2:5" ht="12">
      <c r="B25" s="20" t="s">
        <v>25</v>
      </c>
      <c r="C25" s="9">
        <v>241</v>
      </c>
      <c r="D25" s="10">
        <v>112911</v>
      </c>
      <c r="E25" s="11">
        <v>5110686</v>
      </c>
    </row>
    <row r="26" spans="2:5" ht="24">
      <c r="B26" s="20" t="s">
        <v>27</v>
      </c>
      <c r="C26" s="9">
        <v>244</v>
      </c>
      <c r="D26" s="10"/>
      <c r="E26" s="11"/>
    </row>
    <row r="27" spans="2:5" ht="12">
      <c r="B27" s="8" t="s">
        <v>28</v>
      </c>
      <c r="C27" s="9" t="s">
        <v>29</v>
      </c>
      <c r="D27" s="10">
        <v>676854</v>
      </c>
      <c r="E27" s="11">
        <v>14791262</v>
      </c>
    </row>
    <row r="28" spans="2:5" ht="24">
      <c r="B28" s="20" t="s">
        <v>30</v>
      </c>
      <c r="C28" s="9">
        <v>252</v>
      </c>
      <c r="D28" s="10"/>
      <c r="E28" s="11"/>
    </row>
    <row r="29" spans="2:5" ht="12">
      <c r="B29" s="8" t="s">
        <v>31</v>
      </c>
      <c r="C29" s="9" t="s">
        <v>32</v>
      </c>
      <c r="D29" s="10">
        <v>292749</v>
      </c>
      <c r="E29" s="11">
        <v>12825587</v>
      </c>
    </row>
    <row r="30" spans="2:5" ht="12">
      <c r="B30" s="12" t="s">
        <v>33</v>
      </c>
      <c r="C30" s="13" t="s">
        <v>34</v>
      </c>
      <c r="D30" s="14">
        <v>59795165</v>
      </c>
      <c r="E30" s="15">
        <v>51684457</v>
      </c>
    </row>
    <row r="31" spans="2:5" ht="12">
      <c r="B31" s="16" t="s">
        <v>35</v>
      </c>
      <c r="C31" s="17">
        <v>290</v>
      </c>
      <c r="D31" s="18">
        <f>SUM(D13,D21:D22,D24,D27:D30)</f>
        <v>407571403</v>
      </c>
      <c r="E31" s="18">
        <f>SUM(E13,E21:E22,E24,E27:E30)</f>
        <v>458517231</v>
      </c>
    </row>
    <row r="32" spans="2:5" ht="12">
      <c r="B32" s="21" t="s">
        <v>36</v>
      </c>
      <c r="C32" s="22">
        <v>300</v>
      </c>
      <c r="D32" s="23">
        <f>SUM(D31,D11)</f>
        <v>830655290</v>
      </c>
      <c r="E32" s="23">
        <f>SUM(E31,E11)</f>
        <v>719477213</v>
      </c>
    </row>
    <row r="33" spans="2:3" ht="12">
      <c r="B33" s="24"/>
      <c r="C33" s="25"/>
    </row>
    <row r="34" spans="2:5" ht="36">
      <c r="B34" s="2" t="s">
        <v>37</v>
      </c>
      <c r="C34" s="2" t="s">
        <v>2</v>
      </c>
      <c r="D34" s="2" t="s">
        <v>3</v>
      </c>
      <c r="E34" s="2" t="s">
        <v>4</v>
      </c>
    </row>
    <row r="35" spans="2:5" ht="12">
      <c r="B35" s="83" t="s">
        <v>38</v>
      </c>
      <c r="C35" s="84"/>
      <c r="D35" s="29"/>
      <c r="E35" s="30"/>
    </row>
    <row r="36" spans="2:5" ht="12">
      <c r="B36" s="4" t="s">
        <v>39</v>
      </c>
      <c r="C36" s="19" t="s">
        <v>40</v>
      </c>
      <c r="D36" s="6">
        <v>249605</v>
      </c>
      <c r="E36" s="7">
        <v>249605</v>
      </c>
    </row>
    <row r="37" spans="2:5" ht="12">
      <c r="B37" s="8" t="s">
        <v>41</v>
      </c>
      <c r="C37" s="9">
        <v>411</v>
      </c>
      <c r="D37" s="10"/>
      <c r="E37" s="11"/>
    </row>
    <row r="38" spans="2:5" ht="12">
      <c r="B38" s="8" t="s">
        <v>42</v>
      </c>
      <c r="C38" s="9" t="s">
        <v>43</v>
      </c>
      <c r="D38" s="10">
        <v>309196958</v>
      </c>
      <c r="E38" s="11">
        <v>320549228</v>
      </c>
    </row>
    <row r="39" spans="2:5" ht="12">
      <c r="B39" s="8" t="s">
        <v>44</v>
      </c>
      <c r="C39" s="9" t="s">
        <v>45</v>
      </c>
      <c r="D39" s="10">
        <v>62401</v>
      </c>
      <c r="E39" s="11">
        <v>62401</v>
      </c>
    </row>
    <row r="40" spans="2:5" ht="24">
      <c r="B40" s="20" t="s">
        <v>46</v>
      </c>
      <c r="C40" s="9">
        <v>431</v>
      </c>
      <c r="D40" s="10"/>
      <c r="E40" s="11"/>
    </row>
    <row r="41" spans="2:5" ht="24">
      <c r="B41" s="20" t="s">
        <v>47</v>
      </c>
      <c r="C41" s="9">
        <v>432</v>
      </c>
      <c r="D41" s="10">
        <v>62401</v>
      </c>
      <c r="E41" s="11">
        <v>62401</v>
      </c>
    </row>
    <row r="42" spans="2:5" ht="12">
      <c r="B42" s="12" t="s">
        <v>48</v>
      </c>
      <c r="C42" s="26">
        <v>470</v>
      </c>
      <c r="D42" s="14"/>
      <c r="E42" s="15"/>
    </row>
    <row r="43" spans="2:5" ht="12">
      <c r="B43" s="16" t="s">
        <v>49</v>
      </c>
      <c r="C43" s="17">
        <v>490</v>
      </c>
      <c r="D43" s="18">
        <f>SUM(D36:D39,D42)</f>
        <v>309508964</v>
      </c>
      <c r="E43" s="18">
        <f>SUM(E36:E39,E42)</f>
        <v>320861234</v>
      </c>
    </row>
    <row r="44" spans="2:5" ht="12">
      <c r="B44" s="83" t="s">
        <v>50</v>
      </c>
      <c r="C44" s="84"/>
      <c r="D44" s="29"/>
      <c r="E44" s="30"/>
    </row>
    <row r="45" spans="2:5" ht="12">
      <c r="B45" s="4" t="s">
        <v>51</v>
      </c>
      <c r="C45" s="19">
        <v>510</v>
      </c>
      <c r="D45" s="6"/>
      <c r="E45" s="7"/>
    </row>
    <row r="46" spans="2:5" ht="12">
      <c r="B46" s="8" t="s">
        <v>52</v>
      </c>
      <c r="C46" s="9" t="s">
        <v>53</v>
      </c>
      <c r="D46" s="10">
        <v>290000</v>
      </c>
      <c r="E46" s="11"/>
    </row>
    <row r="47" spans="2:5" ht="12">
      <c r="B47" s="12" t="s">
        <v>54</v>
      </c>
      <c r="C47" s="26" t="s">
        <v>55</v>
      </c>
      <c r="D47" s="14">
        <v>2641</v>
      </c>
      <c r="E47" s="15">
        <v>2641</v>
      </c>
    </row>
    <row r="48" spans="2:5" ht="12">
      <c r="B48" s="16" t="s">
        <v>56</v>
      </c>
      <c r="C48" s="17">
        <v>590</v>
      </c>
      <c r="D48" s="18">
        <f>SUM(D45:D47)</f>
        <v>292641</v>
      </c>
      <c r="E48" s="18">
        <f>SUM(E45:E47)</f>
        <v>2641</v>
      </c>
    </row>
    <row r="49" spans="2:5" ht="12">
      <c r="B49" s="83" t="s">
        <v>57</v>
      </c>
      <c r="C49" s="84"/>
      <c r="D49" s="29"/>
      <c r="E49" s="30"/>
    </row>
    <row r="50" spans="2:5" ht="12">
      <c r="B50" s="4" t="s">
        <v>51</v>
      </c>
      <c r="C50" s="19">
        <v>610</v>
      </c>
      <c r="D50" s="6">
        <v>29375585</v>
      </c>
      <c r="E50" s="7">
        <v>33886800</v>
      </c>
    </row>
    <row r="51" spans="2:5" ht="12">
      <c r="B51" s="8" t="s">
        <v>58</v>
      </c>
      <c r="C51" s="9">
        <v>620</v>
      </c>
      <c r="D51" s="10">
        <v>491457210</v>
      </c>
      <c r="E51" s="11">
        <v>364705025</v>
      </c>
    </row>
    <row r="52" spans="2:5" ht="12">
      <c r="B52" s="20" t="s">
        <v>59</v>
      </c>
      <c r="C52" s="9">
        <v>621</v>
      </c>
      <c r="D52" s="10">
        <v>460403921</v>
      </c>
      <c r="E52" s="11">
        <v>303717157</v>
      </c>
    </row>
    <row r="53" spans="2:5" ht="12">
      <c r="B53" s="20" t="s">
        <v>60</v>
      </c>
      <c r="C53" s="9">
        <v>622</v>
      </c>
      <c r="D53" s="10"/>
      <c r="E53" s="11">
        <v>1041354</v>
      </c>
    </row>
    <row r="54" spans="2:5" ht="24">
      <c r="B54" s="20" t="s">
        <v>61</v>
      </c>
      <c r="C54" s="9">
        <v>623</v>
      </c>
      <c r="D54" s="10"/>
      <c r="E54" s="11"/>
    </row>
    <row r="55" spans="2:5" ht="12">
      <c r="B55" s="20" t="s">
        <v>62</v>
      </c>
      <c r="C55" s="9">
        <v>624</v>
      </c>
      <c r="D55" s="10">
        <v>10700420</v>
      </c>
      <c r="E55" s="11">
        <v>11273391</v>
      </c>
    </row>
    <row r="56" spans="2:5" ht="12">
      <c r="B56" s="20" t="s">
        <v>63</v>
      </c>
      <c r="C56" s="9">
        <v>625</v>
      </c>
      <c r="D56" s="10">
        <v>20352869</v>
      </c>
      <c r="E56" s="11">
        <v>48673123</v>
      </c>
    </row>
    <row r="57" spans="2:5" ht="24">
      <c r="B57" s="8" t="s">
        <v>64</v>
      </c>
      <c r="C57" s="9" t="s">
        <v>65</v>
      </c>
      <c r="D57" s="10"/>
      <c r="E57" s="11"/>
    </row>
    <row r="58" spans="2:5" ht="12">
      <c r="B58" s="8" t="s">
        <v>66</v>
      </c>
      <c r="C58" s="9" t="s">
        <v>67</v>
      </c>
      <c r="D58" s="10">
        <v>20890</v>
      </c>
      <c r="E58" s="11">
        <v>21513</v>
      </c>
    </row>
    <row r="59" spans="2:5" ht="12">
      <c r="B59" s="8" t="s">
        <v>68</v>
      </c>
      <c r="C59" s="9" t="s">
        <v>69</v>
      </c>
      <c r="D59" s="10"/>
      <c r="E59" s="11"/>
    </row>
    <row r="60" spans="2:5" ht="12">
      <c r="B60" s="12" t="s">
        <v>70</v>
      </c>
      <c r="C60" s="26" t="s">
        <v>71</v>
      </c>
      <c r="D60" s="14"/>
      <c r="E60" s="15"/>
    </row>
    <row r="61" spans="2:5" ht="12">
      <c r="B61" s="16" t="s">
        <v>72</v>
      </c>
      <c r="C61" s="17">
        <v>690</v>
      </c>
      <c r="D61" s="18">
        <f>SUM(D50:D51,D57:D60)</f>
        <v>520853685</v>
      </c>
      <c r="E61" s="18">
        <f>SUM(E50:E51,E57:E60)</f>
        <v>398613338</v>
      </c>
    </row>
    <row r="62" spans="2:5" ht="12">
      <c r="B62" s="21" t="s">
        <v>36</v>
      </c>
      <c r="C62" s="22">
        <v>700</v>
      </c>
      <c r="D62" s="23">
        <f>SUM(D61,D48,D43)</f>
        <v>830655290</v>
      </c>
      <c r="E62" s="23">
        <f>SUM(E61,E48,E43)</f>
        <v>719477213</v>
      </c>
    </row>
    <row r="63" spans="2:5" ht="12">
      <c r="B63" s="24"/>
      <c r="C63" s="25"/>
      <c r="D63" s="28">
        <f>D62-D32</f>
        <v>0</v>
      </c>
      <c r="E63" s="28">
        <f>E62-E32</f>
        <v>0</v>
      </c>
    </row>
    <row r="64" ht="12">
      <c r="C64" s="25"/>
    </row>
    <row r="67" spans="4:5" ht="12">
      <c r="D67" s="50"/>
      <c r="E67" s="50"/>
    </row>
    <row r="69" spans="4:5" ht="12">
      <c r="D69" s="50"/>
      <c r="E69" s="50"/>
    </row>
  </sheetData>
  <sheetProtection formatCells="0" formatColumns="0" formatRows="0" insertColumns="0" insertRows="0" insertHyperlinks="0" deleteColumns="0" deleteRows="0" sort="0" autoFilter="0" pivotTables="0"/>
  <mergeCells count="6">
    <mergeCell ref="B49:C49"/>
    <mergeCell ref="B35:C35"/>
    <mergeCell ref="B1:C1"/>
    <mergeCell ref="B3:C3"/>
    <mergeCell ref="B12:C12"/>
    <mergeCell ref="B44: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tabSelected="1" workbookViewId="0" topLeftCell="A1">
      <selection activeCell="D25" sqref="D25"/>
    </sheetView>
  </sheetViews>
  <sheetFormatPr defaultColWidth="9.00390625" defaultRowHeight="12"/>
  <cols>
    <col min="1" max="1" width="1.625" style="1" customWidth="1"/>
    <col min="2" max="2" width="46.125" style="1" customWidth="1"/>
    <col min="3" max="3" width="8.00390625" style="1" customWidth="1"/>
    <col min="4" max="5" width="11.00390625" style="1" customWidth="1"/>
    <col min="6" max="16384" width="8.00390625" style="1" customWidth="1"/>
  </cols>
  <sheetData>
    <row r="1" spans="2:5" ht="12">
      <c r="B1" s="85" t="s">
        <v>74</v>
      </c>
      <c r="C1" s="85"/>
      <c r="D1" s="85"/>
      <c r="E1" s="85"/>
    </row>
    <row r="2" spans="2:3" ht="12">
      <c r="B2" s="24"/>
      <c r="C2" s="25"/>
    </row>
    <row r="3" spans="2:6" s="27" customFormat="1" ht="45">
      <c r="B3" s="32" t="s">
        <v>76</v>
      </c>
      <c r="C3" s="32" t="s">
        <v>77</v>
      </c>
      <c r="D3" s="32" t="s">
        <v>78</v>
      </c>
      <c r="E3" s="32" t="s">
        <v>79</v>
      </c>
      <c r="F3" s="1"/>
    </row>
    <row r="4" spans="2:5" ht="12">
      <c r="B4" s="33" t="s">
        <v>80</v>
      </c>
      <c r="C4" s="34"/>
      <c r="D4" s="34"/>
      <c r="E4" s="35"/>
    </row>
    <row r="5" spans="2:5" ht="48">
      <c r="B5" s="36" t="s">
        <v>81</v>
      </c>
      <c r="C5" s="37" t="s">
        <v>82</v>
      </c>
      <c r="D5" s="10">
        <v>904042928</v>
      </c>
      <c r="E5" s="11">
        <v>712452287</v>
      </c>
    </row>
    <row r="6" spans="2:5" ht="24">
      <c r="B6" s="38" t="s">
        <v>83</v>
      </c>
      <c r="C6" s="39" t="s">
        <v>84</v>
      </c>
      <c r="D6" s="10">
        <v>767658242</v>
      </c>
      <c r="E6" s="11">
        <v>668220746</v>
      </c>
    </row>
    <row r="7" spans="2:5" ht="12">
      <c r="B7" s="38" t="s">
        <v>85</v>
      </c>
      <c r="C7" s="39" t="s">
        <v>86</v>
      </c>
      <c r="D7" s="40">
        <f>D5-D6</f>
        <v>136384686</v>
      </c>
      <c r="E7" s="41">
        <f>E5-E6</f>
        <v>44231541</v>
      </c>
    </row>
    <row r="8" spans="2:5" ht="12">
      <c r="B8" s="38" t="s">
        <v>87</v>
      </c>
      <c r="C8" s="39" t="s">
        <v>88</v>
      </c>
      <c r="D8" s="10">
        <v>8316752</v>
      </c>
      <c r="E8" s="11">
        <v>11238650</v>
      </c>
    </row>
    <row r="9" spans="2:5" ht="12">
      <c r="B9" s="42" t="s">
        <v>89</v>
      </c>
      <c r="C9" s="43" t="s">
        <v>90</v>
      </c>
      <c r="D9" s="10"/>
      <c r="E9" s="11"/>
    </row>
    <row r="10" spans="2:5" ht="12">
      <c r="B10" s="16" t="s">
        <v>91</v>
      </c>
      <c r="C10" s="44" t="s">
        <v>92</v>
      </c>
      <c r="D10" s="18">
        <f>D7-D8-D9</f>
        <v>128067934</v>
      </c>
      <c r="E10" s="18">
        <f>E7-E8-E9</f>
        <v>32992891</v>
      </c>
    </row>
    <row r="11" spans="2:5" ht="12">
      <c r="B11" s="45" t="s">
        <v>93</v>
      </c>
      <c r="C11" s="46"/>
      <c r="D11" s="46"/>
      <c r="E11" s="47"/>
    </row>
    <row r="12" spans="2:5" ht="12">
      <c r="B12" s="36" t="s">
        <v>94</v>
      </c>
      <c r="C12" s="37" t="s">
        <v>95</v>
      </c>
      <c r="D12" s="6"/>
      <c r="E12" s="7">
        <v>27956</v>
      </c>
    </row>
    <row r="13" spans="2:5" ht="12">
      <c r="B13" s="38" t="s">
        <v>96</v>
      </c>
      <c r="C13" s="39" t="s">
        <v>97</v>
      </c>
      <c r="D13" s="10"/>
      <c r="E13" s="11"/>
    </row>
    <row r="14" spans="2:5" ht="12">
      <c r="B14" s="38" t="s">
        <v>98</v>
      </c>
      <c r="C14" s="39" t="s">
        <v>99</v>
      </c>
      <c r="D14" s="10">
        <v>58642</v>
      </c>
      <c r="E14" s="11">
        <v>29848</v>
      </c>
    </row>
    <row r="15" spans="2:5" ht="12">
      <c r="B15" s="38" t="s">
        <v>100</v>
      </c>
      <c r="C15" s="39" t="s">
        <v>101</v>
      </c>
      <c r="D15" s="10">
        <v>22845301</v>
      </c>
      <c r="E15" s="11">
        <v>4008134</v>
      </c>
    </row>
    <row r="16" spans="2:5" ht="12">
      <c r="B16" s="42" t="s">
        <v>102</v>
      </c>
      <c r="C16" s="43" t="s">
        <v>103</v>
      </c>
      <c r="D16" s="10">
        <v>41256178</v>
      </c>
      <c r="E16" s="11">
        <v>17511339</v>
      </c>
    </row>
    <row r="17" spans="2:5" ht="12">
      <c r="B17" s="45" t="s">
        <v>104</v>
      </c>
      <c r="C17" s="46"/>
      <c r="D17" s="46"/>
      <c r="E17" s="46"/>
    </row>
    <row r="18" spans="2:5" ht="12">
      <c r="B18" s="36" t="s">
        <v>105</v>
      </c>
      <c r="C18" s="37" t="s">
        <v>106</v>
      </c>
      <c r="D18" s="48">
        <v>4319352</v>
      </c>
      <c r="E18" s="7">
        <v>1764054</v>
      </c>
    </row>
    <row r="19" spans="2:5" ht="12">
      <c r="B19" s="42" t="s">
        <v>107</v>
      </c>
      <c r="C19" s="43" t="s">
        <v>108</v>
      </c>
      <c r="D19" s="49">
        <v>219822</v>
      </c>
      <c r="E19" s="15">
        <v>202958</v>
      </c>
    </row>
    <row r="20" spans="2:5" ht="12">
      <c r="B20" s="16" t="s">
        <v>109</v>
      </c>
      <c r="C20" s="44" t="s">
        <v>110</v>
      </c>
      <c r="D20" s="18">
        <f>D10+D15+D18-D16-D19</f>
        <v>113756587</v>
      </c>
      <c r="E20" s="18">
        <f>E10+E15+E18-E16-E19</f>
        <v>21050782</v>
      </c>
    </row>
    <row r="21" spans="2:5" ht="12">
      <c r="B21" s="36" t="s">
        <v>11</v>
      </c>
      <c r="C21" s="37" t="s">
        <v>111</v>
      </c>
      <c r="D21" s="10"/>
      <c r="E21" s="11"/>
    </row>
    <row r="22" spans="2:5" ht="12">
      <c r="B22" s="38" t="s">
        <v>52</v>
      </c>
      <c r="C22" s="39" t="s">
        <v>112</v>
      </c>
      <c r="D22" s="10"/>
      <c r="E22" s="11"/>
    </row>
    <row r="23" spans="2:5" ht="12">
      <c r="B23" s="42" t="s">
        <v>113</v>
      </c>
      <c r="C23" s="43" t="s">
        <v>114</v>
      </c>
      <c r="D23" s="10">
        <v>27676016</v>
      </c>
      <c r="E23" s="11">
        <v>4368351</v>
      </c>
    </row>
    <row r="24" spans="2:5" ht="12">
      <c r="B24" s="16" t="s">
        <v>115</v>
      </c>
      <c r="C24" s="44" t="s">
        <v>116</v>
      </c>
      <c r="D24" s="51">
        <v>86080571</v>
      </c>
      <c r="E24" s="51">
        <v>16682431</v>
      </c>
    </row>
    <row r="25" ht="12">
      <c r="C25" s="25"/>
    </row>
    <row r="26" ht="12">
      <c r="C26" s="25"/>
    </row>
    <row r="27" ht="12">
      <c r="C27" s="25"/>
    </row>
    <row r="28" ht="12">
      <c r="C28" s="25"/>
    </row>
    <row r="29" ht="12">
      <c r="C29" s="25"/>
    </row>
    <row r="30" ht="12">
      <c r="C30" s="25"/>
    </row>
    <row r="31" ht="12">
      <c r="C31" s="25"/>
    </row>
    <row r="32" ht="12">
      <c r="C32" s="25"/>
    </row>
    <row r="33" ht="12">
      <c r="C33" s="25"/>
    </row>
    <row r="34" ht="12">
      <c r="C34" s="25"/>
    </row>
    <row r="35" ht="12">
      <c r="C35" s="25"/>
    </row>
    <row r="36" ht="12">
      <c r="C36" s="25"/>
    </row>
  </sheetData>
  <sheetProtection formatCells="0" formatColumns="0" formatRows="0" insertColumns="0" insertRows="0" insertHyperlinks="0" deleteColumns="0" deleteRows="0" sort="0" autoFilter="0" pivotTables="0"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C23" sqref="C23"/>
    </sheetView>
  </sheetViews>
  <sheetFormatPr defaultColWidth="9.00390625" defaultRowHeight="12"/>
  <cols>
    <col min="1" max="1" width="1.75390625" style="52" customWidth="1"/>
    <col min="2" max="2" width="27.25390625" style="52" customWidth="1"/>
    <col min="3" max="3" width="45.75390625" style="52" customWidth="1"/>
    <col min="4" max="4" width="11.125" style="52" customWidth="1"/>
    <col min="5" max="6" width="12.75390625" style="52" customWidth="1"/>
    <col min="7" max="7" width="9.125" style="52" customWidth="1"/>
    <col min="8" max="9" width="11.25390625" style="52" bestFit="1" customWidth="1"/>
    <col min="10" max="16384" width="9.125" style="52" customWidth="1"/>
  </cols>
  <sheetData>
    <row r="1" ht="14.25">
      <c r="B1" s="53" t="s">
        <v>117</v>
      </c>
    </row>
    <row r="3" spans="2:6" s="61" customFormat="1" ht="24">
      <c r="B3" s="60" t="s">
        <v>118</v>
      </c>
      <c r="C3" s="60" t="s">
        <v>75</v>
      </c>
      <c r="D3" s="60" t="s">
        <v>134</v>
      </c>
      <c r="E3" s="60" t="s">
        <v>125</v>
      </c>
      <c r="F3" s="60" t="s">
        <v>126</v>
      </c>
    </row>
    <row r="4" spans="2:6" ht="12">
      <c r="B4" s="88" t="s">
        <v>127</v>
      </c>
      <c r="C4" s="62" t="s">
        <v>119</v>
      </c>
      <c r="D4" s="56"/>
      <c r="E4" s="65">
        <f>'Форма 1'!D5</f>
        <v>400280596</v>
      </c>
      <c r="F4" s="66">
        <f>'Форма 1'!E5</f>
        <v>243485481</v>
      </c>
    </row>
    <row r="5" spans="2:6" ht="12">
      <c r="B5" s="89"/>
      <c r="C5" s="63" t="s">
        <v>120</v>
      </c>
      <c r="D5" s="57"/>
      <c r="E5" s="67">
        <f>E4/E7</f>
        <v>0.4818853269447065</v>
      </c>
      <c r="F5" s="68">
        <f>F4/F7</f>
        <v>0.338420003581128</v>
      </c>
    </row>
    <row r="6" spans="2:10" ht="12">
      <c r="B6" s="89"/>
      <c r="C6" s="63" t="s">
        <v>121</v>
      </c>
      <c r="D6" s="57"/>
      <c r="E6" s="67">
        <f>H6/E4</f>
        <v>0.016799997469774928</v>
      </c>
      <c r="F6" s="68">
        <f>I6/F4</f>
        <v>0.028365231354390286</v>
      </c>
      <c r="H6" s="55">
        <v>6724713</v>
      </c>
      <c r="I6" s="55">
        <v>6906522</v>
      </c>
      <c r="J6" s="54" t="s">
        <v>143</v>
      </c>
    </row>
    <row r="7" spans="2:6" ht="12">
      <c r="B7" s="90"/>
      <c r="C7" s="64" t="s">
        <v>122</v>
      </c>
      <c r="D7" s="58"/>
      <c r="E7" s="69">
        <f>'Форма 1'!D32</f>
        <v>830655290</v>
      </c>
      <c r="F7" s="70">
        <f>'Форма 1'!E32</f>
        <v>719477213</v>
      </c>
    </row>
    <row r="8" spans="2:6" ht="24">
      <c r="B8" s="91" t="s">
        <v>128</v>
      </c>
      <c r="C8" s="62" t="s">
        <v>123</v>
      </c>
      <c r="D8" s="56"/>
      <c r="E8" s="71">
        <f>'Форма 1'!D43</f>
        <v>309508964</v>
      </c>
      <c r="F8" s="72">
        <f>'Форма 1'!E43</f>
        <v>320861234</v>
      </c>
    </row>
    <row r="9" spans="2:6" ht="12">
      <c r="B9" s="92"/>
      <c r="C9" s="63" t="s">
        <v>129</v>
      </c>
      <c r="D9" s="57" t="s">
        <v>135</v>
      </c>
      <c r="E9" s="73">
        <f>('Форма 1'!D31-'Форма 1'!D22)/('Форма 1'!D50+'Форма 1'!D51+'Форма 1'!D60)</f>
        <v>0.7824735594846711</v>
      </c>
      <c r="F9" s="74">
        <f>('Форма 1'!E31-'Форма 1'!E22)/('Форма 1'!E50+'Форма 1'!E51+'Форма 1'!E60)</f>
        <v>1.1500464491463165</v>
      </c>
    </row>
    <row r="10" spans="2:6" ht="12">
      <c r="B10" s="92"/>
      <c r="C10" s="63" t="s">
        <v>130</v>
      </c>
      <c r="D10" s="57" t="s">
        <v>136</v>
      </c>
      <c r="E10" s="73">
        <f>('Форма 1'!D27+'Форма 1'!D29)/('Форма 1'!D50+'Форма 1'!D51+'Форма 1'!D60)</f>
        <v>0.0018616396841907776</v>
      </c>
      <c r="F10" s="74">
        <f>('Форма 1'!E27+'Форма 1'!E29)/('Форма 1'!E50+'Форма 1'!E51+'Форма 1'!E60)</f>
        <v>0.06928603967228882</v>
      </c>
    </row>
    <row r="11" spans="2:6" ht="12">
      <c r="B11" s="92"/>
      <c r="C11" s="63" t="s">
        <v>131</v>
      </c>
      <c r="D11" s="57" t="s">
        <v>137</v>
      </c>
      <c r="E11" s="73">
        <f>('Форма 1'!D43+'Форма 1'!D58+'Форма 1'!D59)/'Форма 1'!D62</f>
        <v>0.3726333386740967</v>
      </c>
      <c r="F11" s="74">
        <f>('Форма 1'!E43+'Форма 1'!E58+'Форма 1'!E59)/'Форма 1'!E62</f>
        <v>0.44599431531961525</v>
      </c>
    </row>
    <row r="12" spans="2:6" ht="24">
      <c r="B12" s="92"/>
      <c r="C12" s="63" t="s">
        <v>132</v>
      </c>
      <c r="D12" s="57"/>
      <c r="E12" s="67">
        <f>'Форма 1'!D48/'Форма 1'!D62</f>
        <v>0.00035230137401520673</v>
      </c>
      <c r="F12" s="68">
        <f>'Форма 1'!E48/'Форма 1'!E62</f>
        <v>3.6707208404667017E-06</v>
      </c>
    </row>
    <row r="13" spans="2:6" ht="24">
      <c r="B13" s="93"/>
      <c r="C13" s="64" t="s">
        <v>133</v>
      </c>
      <c r="D13" s="58" t="s">
        <v>138</v>
      </c>
      <c r="E13" s="75">
        <f>('Форма 1'!D43-'Форма 1'!D11)/('Форма 1'!D31-'Форма 1'!D22)</f>
        <v>-0.2786855541734155</v>
      </c>
      <c r="F13" s="76">
        <f>('Форма 1'!E43-'Форма 1'!E11)/('Форма 1'!E31-'Форма 1'!E22)</f>
        <v>0.13067488636261826</v>
      </c>
    </row>
    <row r="14" spans="2:6" ht="12">
      <c r="B14" s="91" t="s">
        <v>139</v>
      </c>
      <c r="C14" s="62" t="s">
        <v>124</v>
      </c>
      <c r="D14" s="56"/>
      <c r="E14" s="81">
        <v>0</v>
      </c>
      <c r="F14" s="82">
        <v>0</v>
      </c>
    </row>
    <row r="15" spans="2:6" ht="12">
      <c r="B15" s="92"/>
      <c r="C15" s="63" t="s">
        <v>142</v>
      </c>
      <c r="D15" s="57"/>
      <c r="E15" s="77">
        <v>3299214</v>
      </c>
      <c r="F15" s="78">
        <v>3299214</v>
      </c>
    </row>
    <row r="16" spans="2:6" ht="24">
      <c r="B16" s="92"/>
      <c r="C16" s="63" t="s">
        <v>141</v>
      </c>
      <c r="D16" s="57"/>
      <c r="E16" s="77">
        <v>18299350</v>
      </c>
      <c r="F16" s="78">
        <v>15913446</v>
      </c>
    </row>
    <row r="17" spans="2:6" ht="12">
      <c r="B17" s="93"/>
      <c r="C17" s="64" t="s">
        <v>140</v>
      </c>
      <c r="D17" s="58"/>
      <c r="E17" s="79">
        <v>0</v>
      </c>
      <c r="F17" s="80">
        <v>1041354</v>
      </c>
    </row>
  </sheetData>
  <mergeCells count="3">
    <mergeCell ref="B4:B7"/>
    <mergeCell ref="B8:B13"/>
    <mergeCell ref="B14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OEM</cp:lastModifiedBy>
  <dcterms:created xsi:type="dcterms:W3CDTF">2010-06-04T05:46:21Z</dcterms:created>
  <dcterms:modified xsi:type="dcterms:W3CDTF">2010-11-30T08:50:40Z</dcterms:modified>
  <cp:category/>
  <cp:version/>
  <cp:contentType/>
  <cp:contentStatus/>
</cp:coreProperties>
</file>